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sabelle.gautie\Documents\SRISE\données lait\"/>
    </mc:Choice>
  </mc:AlternateContent>
  <bookViews>
    <workbookView xWindow="0" yWindow="0" windowWidth="25200" windowHeight="12000" tabRatio="500" activeTab="1"/>
  </bookViews>
  <sheets>
    <sheet name="Notice" sheetId="1" r:id="rId1"/>
    <sheet name="campagne2022_2023" sheetId="2" r:id="rId2"/>
    <sheet name="Feuil1" sheetId="3" r:id="rId3"/>
  </sheets>
  <externalReferences>
    <externalReference r:id="rId4"/>
  </externalReferences>
  <definedNames>
    <definedName name="_xlnm.Print_Area" localSheetId="1">campagne2022_2023!$A$1:$S$96,campagne2022_2023!$U$1:$AI$96</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G272" i="2" l="1"/>
  <c r="D3" i="2"/>
  <c r="D291" i="2" l="1"/>
  <c r="D292" i="2"/>
  <c r="D293" i="2"/>
  <c r="D294" i="2"/>
  <c r="D295" i="2"/>
  <c r="D296" i="2"/>
  <c r="D297" i="2"/>
  <c r="D298" i="2"/>
  <c r="D299" i="2"/>
  <c r="D300" i="2"/>
  <c r="D301" i="2"/>
  <c r="D290" i="2"/>
  <c r="C315" i="2" l="1"/>
  <c r="D314" i="2" l="1"/>
  <c r="D313" i="2"/>
  <c r="D312" i="2"/>
  <c r="D311" i="2"/>
  <c r="D310" i="2"/>
  <c r="D309" i="2"/>
  <c r="D308" i="2"/>
  <c r="D307" i="2"/>
  <c r="D306" i="2"/>
  <c r="D305" i="2"/>
  <c r="D304" i="2"/>
  <c r="D303" i="2"/>
  <c r="C272" i="2"/>
  <c r="D272" i="2" s="1"/>
  <c r="B272" i="2"/>
  <c r="C271" i="2"/>
  <c r="B271" i="2"/>
  <c r="C270" i="2"/>
  <c r="B270" i="2"/>
  <c r="C269" i="2"/>
  <c r="B269" i="2"/>
  <c r="C268" i="2"/>
  <c r="B268" i="2"/>
  <c r="C267" i="2"/>
  <c r="B267" i="2"/>
  <c r="C266" i="2"/>
  <c r="B266" i="2"/>
  <c r="C265" i="2"/>
  <c r="B265" i="2"/>
  <c r="C264" i="2"/>
  <c r="B264" i="2"/>
  <c r="C263" i="2"/>
  <c r="B263" i="2"/>
  <c r="C262" i="2"/>
  <c r="B262" i="2"/>
  <c r="C261" i="2"/>
  <c r="B261" i="2"/>
  <c r="E261" i="2" s="1"/>
  <c r="D271" i="2" l="1"/>
  <c r="D270" i="2"/>
  <c r="D269" i="2"/>
  <c r="D262" i="2"/>
  <c r="D264" i="2"/>
  <c r="D266" i="2"/>
  <c r="D268" i="2"/>
  <c r="D267" i="2"/>
  <c r="D265" i="2"/>
  <c r="D263" i="2"/>
  <c r="D261" i="2"/>
  <c r="E262" i="2"/>
  <c r="E263" i="2" s="1"/>
  <c r="E264" i="2" s="1"/>
  <c r="E265" i="2" s="1"/>
  <c r="E266" i="2" s="1"/>
  <c r="E267" i="2" s="1"/>
  <c r="E268" i="2" s="1"/>
  <c r="E269" i="2" s="1"/>
  <c r="E270" i="2" s="1"/>
  <c r="E271" i="2" s="1"/>
  <c r="E272" i="2" s="1"/>
  <c r="F261" i="2"/>
  <c r="G261" i="2" s="1"/>
  <c r="F262" i="2" l="1"/>
  <c r="G262" i="2" s="1"/>
  <c r="F263" i="2" l="1"/>
  <c r="G263" i="2" s="1"/>
  <c r="F264" i="2" l="1"/>
  <c r="G264" i="2" s="1"/>
  <c r="F265" i="2" l="1"/>
  <c r="G265" i="2" s="1"/>
  <c r="F266" i="2" l="1"/>
  <c r="G266" i="2" s="1"/>
  <c r="F267" i="2" l="1"/>
  <c r="G267" i="2" s="1"/>
  <c r="F268" i="2" l="1"/>
  <c r="G268" i="2" s="1"/>
  <c r="F269" i="2" l="1"/>
  <c r="G269" i="2" s="1"/>
  <c r="F270" i="2" l="1"/>
  <c r="G270" i="2" s="1"/>
  <c r="F271" i="2" l="1"/>
  <c r="G271" i="2" s="1"/>
  <c r="F272" i="2" l="1"/>
</calcChain>
</file>

<file path=xl/sharedStrings.xml><?xml version="1.0" encoding="utf-8"?>
<sst xmlns="http://schemas.openxmlformats.org/spreadsheetml/2006/main" count="335" uniqueCount="119">
  <si>
    <t>NOTICE EXPLICATIVE</t>
  </si>
  <si>
    <t>Données issues de l'enquête mensuelle laitière (EML)</t>
  </si>
  <si>
    <t>Définition de l'enquête :</t>
  </si>
  <si>
    <t>L'enquêteEML est obligatoire. Elle est reconnue d'intérêt général et de qualité statistique par le Conseil National de l'Information Statistique (CNIS).</t>
  </si>
  <si>
    <t>L'enquête est réalisée auprès des acheteurs de lait de vache aux producteurs.</t>
  </si>
  <si>
    <t>Les données recueillies sont les suivantes (par département de producteurs livreurs) :</t>
  </si>
  <si>
    <t> nombre de producteurs,</t>
  </si>
  <si>
    <t> volume de la collecte de lait (en litres) du mois m,</t>
  </si>
  <si>
    <t> teneur en matières grasses et matières proteïques (en g/l),</t>
  </si>
  <si>
    <t> prix de références (en euros/1000 litres),</t>
  </si>
  <si>
    <t> prix moyen payé aux producteurs (en euros/1000 litres),</t>
  </si>
  <si>
    <t>Gestion de l'enquête :</t>
  </si>
  <si>
    <t>L'enquête était gérée jusque décembre 2013 par les services statistiques (SRISE) régionaux des directions régionales de l'alimentation, de l'agriculture et de la forêt (DRAAF).</t>
  </si>
  <si>
    <t>Depuis janvier 2014, cette enquête est gérée par FranceAgrimer au  niveau national.</t>
  </si>
  <si>
    <t xml:space="preserve">Evolution méthodologique et rupture de série : </t>
  </si>
  <si>
    <t>gestion jusqu'en décembre 2013 :</t>
  </si>
  <si>
    <t>Chaque mois, tous les acheteurs de lait de vache aux producteurs normands sont interrogés par la DRAAF/SRISE  au moyen d'un questionnaire.</t>
  </si>
  <si>
    <t>Les données du mois m sont transmises à la DRAAF entre le 25 et le 30 du mois m+1 par l'acheteur laitier.</t>
  </si>
  <si>
    <t>Aucune donnée n'était estimée.</t>
  </si>
  <si>
    <t>gestion à partir de janvier 2014 :</t>
  </si>
  <si>
    <t>Les collecteurs de lait télédéclarent leurs données via l'internet.</t>
  </si>
  <si>
    <t xml:space="preserve">Tous les collecteurs ne sont plus enquêtés. Les collecteurs permettant la collecte d'au moins 95% environ du lait pour un département sont enquêtés. </t>
  </si>
  <si>
    <t xml:space="preserve">En Normandie, sur 27 établissements collectant dans la région 17 sont enquêtés. </t>
  </si>
  <si>
    <t>La quantité de lait diffusée correspond à la quantité de lait collectée par les enquêtés ramenée à 100% du volume.</t>
  </si>
  <si>
    <t>La quantité de lait collectée par les non répondants est estimée dans l'attente de leur réponse.</t>
  </si>
  <si>
    <t>Diffusion des données :</t>
  </si>
  <si>
    <t xml:space="preserve">La DRAAF de Normandie a choisi de diffuser les données de l'enquête lorsque les enquêtés ont tous répondus, c'est-à-dire sans estimation, mais après l'application du </t>
  </si>
  <si>
    <t>coefficient de couverture des enquêtés sur le total (environ 95%).</t>
  </si>
  <si>
    <t>FranceAgrimer communique actuellement sur la base de sondages hebdomadaires ou mensuels représentatifs au niveau national.</t>
  </si>
  <si>
    <t>FranceAgrimer prévoit une communication régionale sur la base d'un sondage avec des données estimées pour pouvoir communiquer au plus vite des éléments de conjoncture.</t>
  </si>
  <si>
    <t>Les quantités de lait communiquées par FranceAgrimer seront affinées et donc changeantes d'une publication à la suivante en fonction du taux de réponse des enquêtés.</t>
  </si>
  <si>
    <t>Prix moyen des livraisons</t>
  </si>
  <si>
    <t>Le prix moyen figurant dans l'EML est le prix du lait réfrigéré départ exploitation toutes primes comprises et toutes qualités confondues, à teneurs réelles en matière grasse et matière protéique. Ce prix s'entend TVA non comprise, cotisations non déduites. Les avances ou récupérations d'avances sont comprises. Il se calcule en rapportant le total des paiements aux producteurs à la quantité collectée.</t>
  </si>
  <si>
    <t>Prix standard des livraisons</t>
  </si>
  <si>
    <t>Le prix standard correspond dans l'EML au prix 38-32 TPC TQC du lait de vache qui est le prix du lait réfrigéré départ exploitation toutes primes comprises et toutes qualités confondues, ramené à 38 g/l de matière grasse et 32 g/l de matière protéique. Ce prix s'entend TVA non comprise, cotisations non déduites. Les avances ou récupérations d'avances sont comprises.</t>
  </si>
  <si>
    <t xml:space="preserve">En vue d'une meilleure prise en compte des caractéristiques (bio/non bio) du lait des collecteurs non répondants, la méthode d'estimation des prix, des taux protéiques et butyreux a été modifiée. </t>
  </si>
  <si>
    <t>En conséquence, l'ensemble des données a été mis à jour le 17 mai 2016. Les modifications effectuées sont mineures.</t>
  </si>
  <si>
    <t>Données mensuelles lait</t>
  </si>
  <si>
    <t>format impression : A4, 2 pages</t>
  </si>
  <si>
    <t>Depuis avril 2014, les valeurs indiquées sont des estimations réalisées par FranceAgrimer et le SSP</t>
  </si>
  <si>
    <t>source : FranceAgriMer - AGRESTE - Enquête mensuelle laitière - Traitement DRAAF Normandie</t>
  </si>
  <si>
    <t xml:space="preserve">Changement de méthode en mai 2016. </t>
  </si>
  <si>
    <t>cf. notice svp</t>
  </si>
  <si>
    <t>LIVRAISONS DE LAIT PAR CAMPAGNE (1er avril n au 31 mars n+1)</t>
  </si>
  <si>
    <t>14 - Calvados</t>
  </si>
  <si>
    <t>27 - Eure</t>
  </si>
  <si>
    <t>50 - Manche</t>
  </si>
  <si>
    <t>61 - Orne</t>
  </si>
  <si>
    <t>76 - Seine Maritime</t>
  </si>
  <si>
    <t>Normandie</t>
  </si>
  <si>
    <t>milliers de litres</t>
  </si>
  <si>
    <t>2020-2021</t>
  </si>
  <si>
    <t>évolution</t>
  </si>
  <si>
    <t>2010/2011</t>
  </si>
  <si>
    <t>2011/2012</t>
  </si>
  <si>
    <t>2012/2013</t>
  </si>
  <si>
    <t>2013/2014</t>
  </si>
  <si>
    <t>2014/2015</t>
  </si>
  <si>
    <t>Moyenne</t>
  </si>
  <si>
    <t>Mini</t>
  </si>
  <si>
    <t>Maxi</t>
  </si>
  <si>
    <t>avril</t>
  </si>
  <si>
    <t>mai</t>
  </si>
  <si>
    <t>juin</t>
  </si>
  <si>
    <t>juillet</t>
  </si>
  <si>
    <t>août</t>
  </si>
  <si>
    <t>septembre</t>
  </si>
  <si>
    <t>octobre</t>
  </si>
  <si>
    <t>novembre</t>
  </si>
  <si>
    <t>décembre</t>
  </si>
  <si>
    <t>janvier</t>
  </si>
  <si>
    <t>janvier (n+1)</t>
  </si>
  <si>
    <t>février</t>
  </si>
  <si>
    <t>février (n+1)</t>
  </si>
  <si>
    <t>mars</t>
  </si>
  <si>
    <t>mars (n+1)</t>
  </si>
  <si>
    <t>en cumulé</t>
  </si>
  <si>
    <t>total campagne</t>
  </si>
  <si>
    <t>PRIX MOYEN DES LIVRAISONS*</t>
  </si>
  <si>
    <t>€ / 1 000 l</t>
  </si>
  <si>
    <t>* voir définition dans Notice</t>
  </si>
  <si>
    <t xml:space="preserve">PRIX STANDARD DES LIVRAISONS* </t>
  </si>
  <si>
    <t>Taux butyreux (matière grasse)</t>
  </si>
  <si>
    <t>g/l</t>
  </si>
  <si>
    <t xml:space="preserve">*Note de lecture : </t>
  </si>
  <si>
    <t>évol mensuelle : évolution du volume du mois m de la campagne en cours par rapport au volume du même mois de la campagne précédente</t>
  </si>
  <si>
    <t>évol cumulée : évolution sur la même période du volume cumulé de la campagne en cours par rapport au volume cumulé de la campagne précédente</t>
  </si>
  <si>
    <t>Taux protéique</t>
  </si>
  <si>
    <t>cumul</t>
  </si>
  <si>
    <t>livraisons</t>
  </si>
  <si>
    <t>Avril</t>
  </si>
  <si>
    <t>Mai</t>
  </si>
  <si>
    <t>Juin</t>
  </si>
  <si>
    <t>Juillet</t>
  </si>
  <si>
    <t>Aout</t>
  </si>
  <si>
    <t>Septembre</t>
  </si>
  <si>
    <t>Octobre</t>
  </si>
  <si>
    <t>Novembre</t>
  </si>
  <si>
    <t>Décembre</t>
  </si>
  <si>
    <t>Janvier</t>
  </si>
  <si>
    <t>Février</t>
  </si>
  <si>
    <t>Mars</t>
  </si>
  <si>
    <t>Mois</t>
  </si>
  <si>
    <t>Prix (€/1000 l)</t>
  </si>
  <si>
    <t>Prix moyen campagne</t>
  </si>
  <si>
    <t>2021-2022</t>
  </si>
  <si>
    <t>moyenne campagne</t>
  </si>
  <si>
    <t>moyenne camapgne</t>
  </si>
  <si>
    <t>2022-2023</t>
  </si>
  <si>
    <t>5 dernières campagnes 2017/2018 à 2021/2022</t>
  </si>
  <si>
    <t>2015-2016</t>
  </si>
  <si>
    <t>2016-2017</t>
  </si>
  <si>
    <t>2017-2018</t>
  </si>
  <si>
    <t>2018-2019</t>
  </si>
  <si>
    <t>2019-2020</t>
  </si>
  <si>
    <t>total campagne mini en 2017/2018</t>
  </si>
  <si>
    <t>Moyenne 5 campagnes 17-18 à 21-22</t>
  </si>
  <si>
    <t>campagne 2022-2023</t>
  </si>
  <si>
    <t>total campagne maxi en 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</si>
</sst>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 _€_-;\-* #,##0.00\ _€_-;_-* \-??\ _€_-;_-@_-"/>
    <numFmt numFmtId="165" formatCode="0\ %"/>
    <numFmt numFmtId="166" formatCode="[$-40C]mmm\-yy"/>
    <numFmt numFmtId="167" formatCode="0.0%"/>
    <numFmt numFmtId="168" formatCode="#,##0.000"/>
    <numFmt numFmtId="169" formatCode="###0"/>
    <numFmt numFmtId="170" formatCode="0.0\ %"/>
    <numFmt numFmtId="171" formatCode="0.00\ %"/>
  </numFmts>
  <fonts count="15" x14ac:knownFonts="1">
    <font>
      <sz val="10"/>
      <name val="Arial"/>
      <family val="2"/>
      <charset val="1"/>
    </font>
    <font>
      <sz val="10"/>
      <name val="MS Sans Serif"/>
      <family val="2"/>
      <charset val="1"/>
    </font>
    <font>
      <b/>
      <sz val="12"/>
      <name val="Arial"/>
      <family val="2"/>
      <charset val="1"/>
    </font>
    <font>
      <b/>
      <sz val="10"/>
      <name val="Arial"/>
      <family val="2"/>
      <charset val="1"/>
    </font>
    <font>
      <i/>
      <u/>
      <sz val="10"/>
      <name val="Arial"/>
      <family val="2"/>
      <charset val="1"/>
    </font>
    <font>
      <sz val="10"/>
      <color rgb="FF000000"/>
      <name val="Arial"/>
      <family val="2"/>
      <charset val="1"/>
    </font>
    <font>
      <sz val="10"/>
      <color rgb="FFFF0000"/>
      <name val="Arial"/>
      <family val="2"/>
      <charset val="1"/>
    </font>
    <font>
      <b/>
      <sz val="10"/>
      <color rgb="FFFF0000"/>
      <name val="Arial"/>
      <family val="2"/>
      <charset val="1"/>
    </font>
    <font>
      <b/>
      <sz val="14"/>
      <name val="Arial"/>
      <family val="2"/>
      <charset val="1"/>
    </font>
    <font>
      <i/>
      <sz val="10"/>
      <name val="Arial"/>
      <family val="2"/>
      <charset val="1"/>
    </font>
    <font>
      <b/>
      <sz val="7"/>
      <name val="Arial"/>
      <family val="2"/>
      <charset val="1"/>
    </font>
    <font>
      <sz val="8"/>
      <name val="Arial"/>
      <family val="2"/>
      <charset val="1"/>
    </font>
    <font>
      <b/>
      <sz val="10"/>
      <color rgb="FF000000"/>
      <name val="Arial"/>
      <family val="2"/>
      <charset val="1"/>
    </font>
    <font>
      <b/>
      <sz val="8"/>
      <name val="Arial"/>
      <family val="2"/>
      <charset val="1"/>
    </font>
    <font>
      <sz val="10"/>
      <name val="Arial"/>
      <family val="2"/>
      <charset val="1"/>
    </font>
  </fonts>
  <fills count="5">
    <fill>
      <patternFill patternType="none"/>
    </fill>
    <fill>
      <patternFill patternType="gray125"/>
    </fill>
    <fill>
      <patternFill patternType="solid">
        <fgColor rgb="FFC0C0C0"/>
        <bgColor rgb="FFCCCCFF"/>
      </patternFill>
    </fill>
    <fill>
      <patternFill patternType="solid">
        <fgColor rgb="FFFFFFFF"/>
        <bgColor rgb="FFFFFFCC"/>
      </patternFill>
    </fill>
    <fill>
      <patternFill patternType="solid">
        <fgColor rgb="FFFFFF00"/>
        <bgColor indexed="64"/>
      </patternFill>
    </fill>
  </fills>
  <borders count="46">
    <border>
      <left/>
      <right/>
      <top/>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style="thin">
        <color auto="1"/>
      </left>
      <right style="thin">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bottom style="thin">
        <color auto="1"/>
      </bottom>
      <diagonal/>
    </border>
    <border>
      <left style="thin">
        <color auto="1"/>
      </left>
      <right/>
      <top/>
      <bottom style="thin">
        <color auto="1"/>
      </bottom>
      <diagonal/>
    </border>
    <border>
      <left style="thin">
        <color auto="1"/>
      </left>
      <right style="medium">
        <color auto="1"/>
      </right>
      <top style="medium">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diagonal/>
    </border>
    <border>
      <left/>
      <right/>
      <top/>
      <bottom style="thin">
        <color auto="1"/>
      </bottom>
      <diagonal/>
    </border>
    <border>
      <left style="thin">
        <color auto="1"/>
      </left>
      <right style="medium">
        <color auto="1"/>
      </right>
      <top style="medium">
        <color auto="1"/>
      </top>
      <bottom/>
      <diagonal/>
    </border>
    <border>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medium">
        <color auto="1"/>
      </left>
      <right/>
      <top style="thin">
        <color auto="1"/>
      </top>
      <bottom/>
      <diagonal/>
    </border>
    <border>
      <left style="medium">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thin">
        <color auto="1"/>
      </top>
      <bottom style="medium">
        <color auto="1"/>
      </bottom>
      <diagonal/>
    </border>
    <border>
      <left/>
      <right style="thin">
        <color auto="1"/>
      </right>
      <top/>
      <bottom/>
      <diagonal/>
    </border>
    <border>
      <left/>
      <right style="thin">
        <color auto="1"/>
      </right>
      <top style="thin">
        <color auto="1"/>
      </top>
      <bottom style="medium">
        <color auto="1"/>
      </bottom>
      <diagonal/>
    </border>
    <border>
      <left style="medium">
        <color auto="1"/>
      </left>
      <right/>
      <top/>
      <bottom/>
      <diagonal/>
    </border>
    <border>
      <left style="thin">
        <color auto="1"/>
      </left>
      <right/>
      <top style="thin">
        <color auto="1"/>
      </top>
      <bottom style="medium">
        <color auto="1"/>
      </bottom>
      <diagonal/>
    </border>
  </borders>
  <cellStyleXfs count="7">
    <xf numFmtId="0" fontId="0" fillId="0" borderId="0"/>
    <xf numFmtId="165" fontId="14" fillId="0" borderId="0" applyBorder="0" applyProtection="0"/>
    <xf numFmtId="164" fontId="14" fillId="0" borderId="0" applyBorder="0" applyProtection="0"/>
    <xf numFmtId="0" fontId="14" fillId="0" borderId="0"/>
    <xf numFmtId="0" fontId="1" fillId="0" borderId="0"/>
    <xf numFmtId="0" fontId="14" fillId="0" borderId="0"/>
    <xf numFmtId="165" fontId="14" fillId="0" borderId="0" applyBorder="0" applyProtection="0"/>
  </cellStyleXfs>
  <cellXfs count="212">
    <xf numFmtId="0" fontId="0" fillId="0" borderId="0" xfId="0"/>
    <xf numFmtId="0" fontId="2" fillId="0" borderId="0" xfId="0" applyFont="1"/>
    <xf numFmtId="0" fontId="3" fillId="0" borderId="0" xfId="0" applyFont="1"/>
    <xf numFmtId="0" fontId="0" fillId="0" borderId="0" xfId="0" applyFont="1"/>
    <xf numFmtId="0" fontId="4" fillId="0" borderId="0" xfId="0" applyFont="1"/>
    <xf numFmtId="0" fontId="6" fillId="0" borderId="0" xfId="0" applyFont="1"/>
    <xf numFmtId="0" fontId="7" fillId="0" borderId="0" xfId="0" applyFont="1"/>
    <xf numFmtId="0" fontId="8" fillId="0" borderId="0" xfId="0" applyFont="1"/>
    <xf numFmtId="166" fontId="3" fillId="0" borderId="0" xfId="0" applyNumberFormat="1" applyFont="1" applyAlignment="1">
      <alignment horizontal="center"/>
    </xf>
    <xf numFmtId="0" fontId="0" fillId="0" borderId="0" xfId="0" applyBorder="1"/>
    <xf numFmtId="0" fontId="0" fillId="0" borderId="0" xfId="0" applyAlignment="1">
      <alignment horizontal="center"/>
    </xf>
    <xf numFmtId="0" fontId="9" fillId="0" borderId="0" xfId="0" applyFont="1" applyAlignment="1">
      <alignment horizontal="center"/>
    </xf>
    <xf numFmtId="0" fontId="0" fillId="0" borderId="0" xfId="0"/>
    <xf numFmtId="0" fontId="0" fillId="2" borderId="1" xfId="0" applyFill="1" applyBorder="1"/>
    <xf numFmtId="0" fontId="0" fillId="2" borderId="2" xfId="0" applyFont="1" applyFill="1" applyBorder="1" applyAlignment="1">
      <alignment horizontal="center"/>
    </xf>
    <xf numFmtId="0" fontId="0" fillId="2" borderId="3" xfId="0" applyFont="1" applyFill="1" applyBorder="1" applyAlignment="1">
      <alignment horizontal="center"/>
    </xf>
    <xf numFmtId="0" fontId="11" fillId="2" borderId="6" xfId="0" applyFont="1" applyFill="1" applyBorder="1"/>
    <xf numFmtId="0" fontId="0" fillId="2" borderId="7" xfId="0" applyFont="1" applyFill="1" applyBorder="1" applyAlignment="1">
      <alignment horizontal="center"/>
    </xf>
    <xf numFmtId="0" fontId="3" fillId="2" borderId="7" xfId="0" applyFont="1" applyFill="1" applyBorder="1" applyAlignment="1">
      <alignment horizontal="center"/>
    </xf>
    <xf numFmtId="0" fontId="0" fillId="2" borderId="8" xfId="0" applyFont="1" applyFill="1" applyBorder="1" applyAlignment="1">
      <alignment horizontal="center"/>
    </xf>
    <xf numFmtId="0" fontId="0" fillId="0" borderId="9" xfId="0" applyBorder="1"/>
    <xf numFmtId="0" fontId="0" fillId="2" borderId="10" xfId="0" applyFont="1" applyFill="1" applyBorder="1" applyAlignment="1">
      <alignment horizontal="center"/>
    </xf>
    <xf numFmtId="0" fontId="0" fillId="2" borderId="1" xfId="0" applyFont="1" applyFill="1" applyBorder="1" applyAlignment="1">
      <alignment horizontal="center"/>
    </xf>
    <xf numFmtId="0" fontId="0" fillId="2" borderId="11" xfId="0" applyFont="1" applyFill="1" applyBorder="1" applyAlignment="1">
      <alignment horizontal="center"/>
    </xf>
    <xf numFmtId="0" fontId="0" fillId="2" borderId="12" xfId="0" applyFont="1" applyFill="1" applyBorder="1" applyAlignment="1">
      <alignment horizontal="left"/>
    </xf>
    <xf numFmtId="0" fontId="0" fillId="2" borderId="13" xfId="0" applyFont="1" applyFill="1" applyBorder="1" applyAlignment="1">
      <alignment horizontal="center"/>
    </xf>
    <xf numFmtId="0" fontId="0" fillId="2" borderId="14" xfId="0" applyFont="1" applyFill="1" applyBorder="1" applyAlignment="1">
      <alignment horizontal="center"/>
    </xf>
    <xf numFmtId="1" fontId="11" fillId="2" borderId="15" xfId="4" applyNumberFormat="1" applyFont="1" applyFill="1" applyBorder="1" applyProtection="1">
      <protection locked="0"/>
    </xf>
    <xf numFmtId="3" fontId="5" fillId="0" borderId="16" xfId="6" applyNumberFormat="1" applyFont="1" applyBorder="1" applyAlignment="1" applyProtection="1"/>
    <xf numFmtId="3" fontId="3" fillId="0" borderId="5" xfId="3" applyNumberFormat="1" applyFont="1" applyBorder="1"/>
    <xf numFmtId="167" fontId="5" fillId="0" borderId="14" xfId="6" applyNumberFormat="1" applyFont="1" applyBorder="1" applyAlignment="1" applyProtection="1"/>
    <xf numFmtId="3" fontId="12" fillId="0" borderId="16" xfId="6" applyNumberFormat="1" applyFont="1" applyBorder="1" applyAlignment="1" applyProtection="1"/>
    <xf numFmtId="167" fontId="5" fillId="0" borderId="17" xfId="6" applyNumberFormat="1" applyFont="1" applyBorder="1" applyAlignment="1" applyProtection="1"/>
    <xf numFmtId="3" fontId="5" fillId="0" borderId="18" xfId="3" applyNumberFormat="1" applyFont="1" applyBorder="1" applyAlignment="1">
      <alignment horizontal="right" vertical="top" wrapText="1"/>
    </xf>
    <xf numFmtId="3" fontId="12" fillId="0" borderId="5" xfId="3" applyNumberFormat="1" applyFont="1" applyBorder="1" applyAlignment="1">
      <alignment horizontal="right" vertical="top" wrapText="1"/>
    </xf>
    <xf numFmtId="3" fontId="5" fillId="0" borderId="18" xfId="3" applyNumberFormat="1" applyFont="1" applyBorder="1" applyAlignment="1">
      <alignment horizontal="right" vertical="top" wrapText="1"/>
    </xf>
    <xf numFmtId="3" fontId="5" fillId="0" borderId="19" xfId="6" applyNumberFormat="1" applyFont="1" applyBorder="1" applyAlignment="1" applyProtection="1"/>
    <xf numFmtId="3" fontId="12" fillId="0" borderId="20" xfId="6" applyNumberFormat="1" applyFont="1" applyBorder="1" applyAlignment="1" applyProtection="1"/>
    <xf numFmtId="167" fontId="5" fillId="0" borderId="21" xfId="6" applyNumberFormat="1" applyFont="1" applyBorder="1" applyAlignment="1" applyProtection="1"/>
    <xf numFmtId="3" fontId="5" fillId="0" borderId="22" xfId="3" applyNumberFormat="1" applyFont="1" applyBorder="1"/>
    <xf numFmtId="3" fontId="12" fillId="3" borderId="13" xfId="3" applyNumberFormat="1" applyFont="1" applyFill="1" applyBorder="1"/>
    <xf numFmtId="167" fontId="0" fillId="0" borderId="14" xfId="6" applyNumberFormat="1" applyFont="1" applyBorder="1" applyAlignment="1" applyProtection="1"/>
    <xf numFmtId="1" fontId="11" fillId="2" borderId="23" xfId="4" applyNumberFormat="1" applyFont="1" applyFill="1" applyBorder="1" applyProtection="1">
      <protection locked="0"/>
    </xf>
    <xf numFmtId="3" fontId="0" fillId="0" borderId="5" xfId="0" applyNumberFormat="1" applyFont="1" applyBorder="1"/>
    <xf numFmtId="3" fontId="0" fillId="0" borderId="24" xfId="0" applyNumberFormat="1" applyFont="1" applyBorder="1"/>
    <xf numFmtId="3" fontId="0" fillId="0" borderId="25" xfId="0" applyNumberFormat="1" applyFont="1" applyBorder="1"/>
    <xf numFmtId="3" fontId="0" fillId="0" borderId="26" xfId="0" applyNumberFormat="1" applyFont="1" applyBorder="1"/>
    <xf numFmtId="3" fontId="0" fillId="0" borderId="15" xfId="0" applyNumberFormat="1" applyFont="1" applyBorder="1"/>
    <xf numFmtId="3" fontId="0" fillId="0" borderId="12" xfId="1" applyNumberFormat="1" applyFont="1" applyBorder="1" applyAlignment="1" applyProtection="1"/>
    <xf numFmtId="1" fontId="11" fillId="2" borderId="25" xfId="4" applyNumberFormat="1" applyFont="1" applyFill="1" applyBorder="1" applyProtection="1">
      <protection locked="0"/>
    </xf>
    <xf numFmtId="3" fontId="5" fillId="0" borderId="5" xfId="6" applyNumberFormat="1" applyFont="1" applyBorder="1" applyAlignment="1" applyProtection="1"/>
    <xf numFmtId="167" fontId="5" fillId="0" borderId="29" xfId="6" applyNumberFormat="1" applyFont="1" applyBorder="1" applyAlignment="1" applyProtection="1"/>
    <xf numFmtId="1" fontId="11" fillId="2" borderId="24" xfId="4" applyNumberFormat="1" applyFont="1" applyFill="1" applyBorder="1" applyProtection="1">
      <protection locked="0"/>
    </xf>
    <xf numFmtId="3" fontId="0" fillId="3" borderId="16" xfId="6" applyNumberFormat="1" applyFont="1" applyFill="1" applyBorder="1" applyAlignment="1" applyProtection="1"/>
    <xf numFmtId="3" fontId="5" fillId="0" borderId="5" xfId="0" applyNumberFormat="1" applyFont="1" applyBorder="1" applyAlignment="1">
      <alignment horizontal="right" vertical="top" wrapText="1"/>
    </xf>
    <xf numFmtId="3" fontId="12" fillId="0" borderId="16" xfId="1" applyNumberFormat="1" applyFont="1" applyBorder="1" applyAlignment="1" applyProtection="1"/>
    <xf numFmtId="3" fontId="5" fillId="0" borderId="16" xfId="1" applyNumberFormat="1" applyFont="1" applyBorder="1" applyAlignment="1" applyProtection="1"/>
    <xf numFmtId="167" fontId="5" fillId="0" borderId="14" xfId="1" applyNumberFormat="1" applyFont="1" applyBorder="1" applyAlignment="1" applyProtection="1"/>
    <xf numFmtId="3" fontId="5" fillId="0" borderId="5" xfId="0" applyNumberFormat="1" applyFont="1" applyBorder="1" applyAlignment="1">
      <alignment horizontal="right" vertical="top"/>
    </xf>
    <xf numFmtId="3" fontId="12" fillId="0" borderId="5" xfId="0" applyNumberFormat="1" applyFont="1" applyBorder="1" applyAlignment="1">
      <alignment horizontal="right" vertical="top" wrapText="1"/>
    </xf>
    <xf numFmtId="3" fontId="5" fillId="0" borderId="5" xfId="0" applyNumberFormat="1" applyFont="1" applyBorder="1"/>
    <xf numFmtId="3" fontId="5" fillId="0" borderId="20" xfId="1" applyNumberFormat="1" applyFont="1" applyBorder="1" applyAlignment="1" applyProtection="1"/>
    <xf numFmtId="167" fontId="5" fillId="0" borderId="29" xfId="1" applyNumberFormat="1" applyFont="1" applyBorder="1" applyAlignment="1" applyProtection="1"/>
    <xf numFmtId="3" fontId="5" fillId="0" borderId="13" xfId="0" applyNumberFormat="1" applyFont="1" applyBorder="1"/>
    <xf numFmtId="167" fontId="0" fillId="0" borderId="14" xfId="1" applyNumberFormat="1" applyFont="1" applyBorder="1" applyAlignment="1" applyProtection="1"/>
    <xf numFmtId="1" fontId="11" fillId="2" borderId="30" xfId="4" applyNumberFormat="1" applyFont="1" applyFill="1" applyBorder="1" applyProtection="1">
      <protection locked="0"/>
    </xf>
    <xf numFmtId="167" fontId="5" fillId="0" borderId="31" xfId="6" applyNumberFormat="1" applyFont="1" applyBorder="1" applyAlignment="1" applyProtection="1"/>
    <xf numFmtId="167" fontId="5" fillId="0" borderId="32" xfId="1" applyNumberFormat="1" applyFont="1" applyBorder="1" applyAlignment="1" applyProtection="1"/>
    <xf numFmtId="167" fontId="5" fillId="0" borderId="8" xfId="1" applyNumberFormat="1" applyFont="1" applyBorder="1" applyAlignment="1" applyProtection="1"/>
    <xf numFmtId="3" fontId="5" fillId="0" borderId="0" xfId="0" applyNumberFormat="1" applyFont="1" applyBorder="1"/>
    <xf numFmtId="3" fontId="5" fillId="0" borderId="0" xfId="1" applyNumberFormat="1" applyFont="1" applyBorder="1" applyAlignment="1" applyProtection="1"/>
    <xf numFmtId="167" fontId="5" fillId="0" borderId="31" xfId="1" applyNumberFormat="1" applyFont="1" applyBorder="1" applyAlignment="1" applyProtection="1"/>
    <xf numFmtId="1" fontId="11" fillId="2" borderId="33" xfId="4" applyNumberFormat="1" applyFont="1" applyFill="1" applyBorder="1" applyProtection="1">
      <protection locked="0"/>
    </xf>
    <xf numFmtId="1" fontId="13" fillId="2" borderId="34" xfId="4" applyNumberFormat="1" applyFont="1" applyFill="1" applyBorder="1" applyProtection="1">
      <protection locked="0"/>
    </xf>
    <xf numFmtId="3" fontId="5" fillId="0" borderId="35" xfId="0" applyNumberFormat="1" applyFont="1" applyBorder="1"/>
    <xf numFmtId="3" fontId="12" fillId="0" borderId="36" xfId="1" applyNumberFormat="1" applyFont="1" applyBorder="1" applyAlignment="1" applyProtection="1"/>
    <xf numFmtId="167" fontId="5" fillId="0" borderId="37" xfId="6" applyNumberFormat="1" applyFont="1" applyBorder="1" applyAlignment="1" applyProtection="1"/>
    <xf numFmtId="3" fontId="5" fillId="0" borderId="35" xfId="1" applyNumberFormat="1" applyFont="1" applyBorder="1" applyAlignment="1" applyProtection="1"/>
    <xf numFmtId="3" fontId="5" fillId="0" borderId="38" xfId="0" applyNumberFormat="1" applyFont="1" applyBorder="1"/>
    <xf numFmtId="3" fontId="12" fillId="0" borderId="35" xfId="0" applyNumberFormat="1" applyFont="1" applyBorder="1"/>
    <xf numFmtId="167" fontId="5" fillId="0" borderId="37" xfId="1" applyNumberFormat="1" applyFont="1" applyBorder="1" applyAlignment="1" applyProtection="1"/>
    <xf numFmtId="167" fontId="12" fillId="0" borderId="37" xfId="1" applyNumberFormat="1" applyFont="1" applyBorder="1" applyAlignment="1" applyProtection="1"/>
    <xf numFmtId="167" fontId="0" fillId="2" borderId="39" xfId="1" applyNumberFormat="1" applyFont="1" applyFill="1" applyBorder="1" applyAlignment="1" applyProtection="1"/>
    <xf numFmtId="3" fontId="3" fillId="0" borderId="36" xfId="0" applyNumberFormat="1" applyFont="1" applyBorder="1"/>
    <xf numFmtId="3" fontId="3" fillId="0" borderId="39" xfId="0" applyNumberFormat="1" applyFont="1" applyBorder="1"/>
    <xf numFmtId="3" fontId="3" fillId="0" borderId="34" xfId="0" applyNumberFormat="1" applyFont="1" applyBorder="1"/>
    <xf numFmtId="3" fontId="3" fillId="0" borderId="40" xfId="0" applyNumberFormat="1" applyFont="1" applyBorder="1"/>
    <xf numFmtId="3" fontId="3" fillId="0" borderId="38" xfId="0" applyNumberFormat="1" applyFont="1" applyBorder="1"/>
    <xf numFmtId="3" fontId="3" fillId="0" borderId="37" xfId="0" applyNumberFormat="1" applyFont="1" applyBorder="1"/>
    <xf numFmtId="168" fontId="11" fillId="0" borderId="0" xfId="5" applyNumberFormat="1" applyFont="1"/>
    <xf numFmtId="3" fontId="0" fillId="0" borderId="0" xfId="0" applyNumberFormat="1"/>
    <xf numFmtId="0" fontId="0" fillId="2" borderId="2" xfId="0" applyFill="1" applyBorder="1"/>
    <xf numFmtId="169" fontId="5" fillId="0" borderId="5" xfId="0" applyNumberFormat="1" applyFont="1" applyBorder="1" applyAlignment="1">
      <alignment horizontal="right" vertical="top"/>
    </xf>
    <xf numFmtId="169" fontId="12" fillId="0" borderId="5" xfId="0" applyNumberFormat="1" applyFont="1" applyBorder="1" applyAlignment="1">
      <alignment horizontal="right" vertical="top"/>
    </xf>
    <xf numFmtId="167" fontId="0" fillId="0" borderId="17" xfId="0" applyNumberFormat="1" applyBorder="1"/>
    <xf numFmtId="1" fontId="0" fillId="0" borderId="22" xfId="0" applyNumberFormat="1" applyBorder="1"/>
    <xf numFmtId="1" fontId="3" fillId="0" borderId="5" xfId="0" applyNumberFormat="1" applyFont="1" applyBorder="1"/>
    <xf numFmtId="167" fontId="5" fillId="0" borderId="17" xfId="1" applyNumberFormat="1" applyFont="1" applyBorder="1" applyAlignment="1" applyProtection="1"/>
    <xf numFmtId="1" fontId="5" fillId="0" borderId="18" xfId="0" applyNumberFormat="1" applyFont="1" applyBorder="1"/>
    <xf numFmtId="1" fontId="12" fillId="0" borderId="5" xfId="0" applyNumberFormat="1" applyFont="1" applyBorder="1"/>
    <xf numFmtId="167" fontId="14" fillId="0" borderId="14" xfId="1" applyNumberFormat="1" applyBorder="1" applyAlignment="1" applyProtection="1"/>
    <xf numFmtId="167" fontId="0" fillId="0" borderId="14" xfId="0" applyNumberFormat="1" applyBorder="1"/>
    <xf numFmtId="1" fontId="0" fillId="0" borderId="5" xfId="0" applyNumberFormat="1" applyFont="1" applyBorder="1"/>
    <xf numFmtId="1" fontId="12" fillId="0" borderId="18" xfId="0" applyNumberFormat="1" applyFont="1" applyBorder="1"/>
    <xf numFmtId="169" fontId="5" fillId="0" borderId="5" xfId="3" applyNumberFormat="1" applyFont="1" applyBorder="1" applyAlignment="1">
      <alignment horizontal="right" vertical="top"/>
    </xf>
    <xf numFmtId="169" fontId="12" fillId="0" borderId="5" xfId="3" applyNumberFormat="1" applyFont="1" applyBorder="1" applyAlignment="1">
      <alignment horizontal="right" vertical="top"/>
    </xf>
    <xf numFmtId="167" fontId="14" fillId="0" borderId="14" xfId="3" applyNumberFormat="1" applyBorder="1"/>
    <xf numFmtId="1" fontId="14" fillId="0" borderId="22" xfId="3" applyNumberFormat="1" applyBorder="1"/>
    <xf numFmtId="1" fontId="3" fillId="0" borderId="5" xfId="3" applyNumberFormat="1" applyFont="1" applyBorder="1"/>
    <xf numFmtId="1" fontId="5" fillId="0" borderId="18" xfId="3" applyNumberFormat="1" applyFont="1" applyBorder="1"/>
    <xf numFmtId="1" fontId="12" fillId="0" borderId="5" xfId="3" applyNumberFormat="1" applyFont="1" applyBorder="1"/>
    <xf numFmtId="1" fontId="5" fillId="0" borderId="5" xfId="0" applyNumberFormat="1" applyFont="1" applyBorder="1"/>
    <xf numFmtId="169" fontId="5" fillId="0" borderId="41" xfId="0" applyNumberFormat="1" applyFont="1" applyBorder="1" applyAlignment="1">
      <alignment horizontal="right" vertical="top"/>
    </xf>
    <xf numFmtId="169" fontId="12" fillId="0" borderId="5" xfId="0" applyNumberFormat="1" applyFont="1" applyBorder="1" applyAlignment="1">
      <alignment horizontal="right" vertical="top"/>
    </xf>
    <xf numFmtId="167" fontId="0" fillId="0" borderId="8" xfId="0" applyNumberFormat="1" applyBorder="1"/>
    <xf numFmtId="1" fontId="0" fillId="0" borderId="41" xfId="0" applyNumberFormat="1" applyBorder="1"/>
    <xf numFmtId="1" fontId="0" fillId="0" borderId="42" xfId="0" applyNumberFormat="1" applyBorder="1"/>
    <xf numFmtId="1" fontId="5" fillId="0" borderId="43" xfId="0" applyNumberFormat="1" applyFont="1" applyBorder="1"/>
    <xf numFmtId="1" fontId="12" fillId="0" borderId="7" xfId="0" applyNumberFormat="1" applyFont="1" applyBorder="1"/>
    <xf numFmtId="167" fontId="0" fillId="0" borderId="32" xfId="1" applyNumberFormat="1" applyFont="1" applyBorder="1" applyAlignment="1" applyProtection="1"/>
    <xf numFmtId="1" fontId="13" fillId="2" borderId="39" xfId="4" applyNumberFormat="1" applyFont="1" applyFill="1" applyBorder="1" applyProtection="1">
      <protection locked="0"/>
    </xf>
    <xf numFmtId="167" fontId="3" fillId="0" borderId="37" xfId="1" applyNumberFormat="1" applyFont="1" applyBorder="1" applyAlignment="1" applyProtection="1"/>
    <xf numFmtId="1" fontId="3" fillId="0" borderId="35" xfId="0" applyNumberFormat="1" applyFont="1" applyBorder="1"/>
    <xf numFmtId="3" fontId="0" fillId="0" borderId="35" xfId="0" applyNumberFormat="1" applyFont="1" applyBorder="1"/>
    <xf numFmtId="3" fontId="3" fillId="0" borderId="35" xfId="0" applyNumberFormat="1" applyFont="1" applyBorder="1"/>
    <xf numFmtId="1" fontId="3" fillId="0" borderId="38" xfId="0" applyNumberFormat="1" applyFont="1" applyBorder="1"/>
    <xf numFmtId="1" fontId="11" fillId="0" borderId="44" xfId="4" applyNumberFormat="1" applyFont="1" applyBorder="1" applyProtection="1">
      <protection locked="0"/>
    </xf>
    <xf numFmtId="0" fontId="0" fillId="0" borderId="0" xfId="0" applyBorder="1"/>
    <xf numFmtId="1" fontId="11" fillId="0" borderId="0" xfId="4" applyNumberFormat="1" applyFont="1" applyBorder="1" applyProtection="1">
      <protection locked="0"/>
    </xf>
    <xf numFmtId="2" fontId="11" fillId="0" borderId="0" xfId="5" applyNumberFormat="1" applyFont="1"/>
    <xf numFmtId="170" fontId="14" fillId="0" borderId="0" xfId="1" applyNumberFormat="1" applyBorder="1" applyAlignment="1" applyProtection="1"/>
    <xf numFmtId="0" fontId="3" fillId="0" borderId="0" xfId="0" applyFont="1" applyAlignment="1"/>
    <xf numFmtId="0" fontId="0" fillId="0" borderId="0" xfId="0" applyAlignment="1"/>
    <xf numFmtId="0" fontId="0" fillId="2" borderId="45" xfId="0" applyFont="1" applyFill="1" applyBorder="1" applyAlignment="1">
      <alignment horizontal="center"/>
    </xf>
    <xf numFmtId="1" fontId="0" fillId="0" borderId="13" xfId="0" applyNumberFormat="1" applyFont="1" applyBorder="1"/>
    <xf numFmtId="1" fontId="3" fillId="0" borderId="13" xfId="0" applyNumberFormat="1" applyFont="1" applyBorder="1"/>
    <xf numFmtId="171" fontId="0" fillId="0" borderId="0" xfId="0" applyNumberFormat="1"/>
    <xf numFmtId="171" fontId="0" fillId="0" borderId="0" xfId="1" applyNumberFormat="1" applyFont="1" applyBorder="1" applyAlignment="1" applyProtection="1"/>
    <xf numFmtId="165" fontId="0" fillId="0" borderId="0" xfId="1" applyFont="1" applyBorder="1" applyAlignment="1" applyProtection="1"/>
    <xf numFmtId="1" fontId="12" fillId="0" borderId="5" xfId="3" applyNumberFormat="1" applyFont="1" applyBorder="1" applyAlignment="1">
      <alignment horizontal="right" vertical="top"/>
    </xf>
    <xf numFmtId="1" fontId="11" fillId="2" borderId="6" xfId="4" applyNumberFormat="1" applyFont="1" applyFill="1" applyBorder="1" applyProtection="1">
      <protection locked="0"/>
    </xf>
    <xf numFmtId="1" fontId="5" fillId="0" borderId="7" xfId="0" applyNumberFormat="1" applyFont="1" applyBorder="1"/>
    <xf numFmtId="1" fontId="0" fillId="0" borderId="7" xfId="0" applyNumberFormat="1" applyFont="1" applyBorder="1"/>
    <xf numFmtId="1" fontId="3" fillId="0" borderId="7" xfId="0" applyNumberFormat="1" applyFont="1" applyBorder="1"/>
    <xf numFmtId="1" fontId="11" fillId="2" borderId="2" xfId="4" applyNumberFormat="1" applyFont="1" applyFill="1" applyBorder="1" applyProtection="1">
      <protection locked="0"/>
    </xf>
    <xf numFmtId="2" fontId="5" fillId="0" borderId="5" xfId="0" applyNumberFormat="1" applyFont="1" applyBorder="1" applyAlignment="1">
      <alignment horizontal="right" vertical="top"/>
    </xf>
    <xf numFmtId="2" fontId="12" fillId="0" borderId="5" xfId="0" applyNumberFormat="1" applyFont="1" applyBorder="1" applyAlignment="1">
      <alignment horizontal="right" vertical="top"/>
    </xf>
    <xf numFmtId="2" fontId="0" fillId="0" borderId="13" xfId="0" applyNumberFormat="1" applyFont="1" applyBorder="1"/>
    <xf numFmtId="2" fontId="3" fillId="0" borderId="13" xfId="0" applyNumberFormat="1" applyFont="1" applyBorder="1"/>
    <xf numFmtId="2" fontId="5" fillId="0" borderId="5" xfId="0" applyNumberFormat="1" applyFont="1" applyBorder="1"/>
    <xf numFmtId="2" fontId="12" fillId="0" borderId="5" xfId="0" applyNumberFormat="1" applyFont="1" applyBorder="1"/>
    <xf numFmtId="0" fontId="9" fillId="0" borderId="0" xfId="0" applyFont="1"/>
    <xf numFmtId="0" fontId="0" fillId="0" borderId="0" xfId="0" applyAlignment="1">
      <alignment wrapText="1"/>
    </xf>
    <xf numFmtId="2" fontId="0" fillId="0" borderId="5" xfId="0" applyNumberFormat="1" applyFont="1" applyBorder="1"/>
    <xf numFmtId="2" fontId="3" fillId="0" borderId="5" xfId="0" applyNumberFormat="1" applyFont="1" applyBorder="1"/>
    <xf numFmtId="2" fontId="5" fillId="0" borderId="18" xfId="3" applyNumberFormat="1" applyFont="1" applyBorder="1"/>
    <xf numFmtId="2" fontId="12" fillId="3" borderId="5" xfId="3" applyNumberFormat="1" applyFont="1" applyFill="1" applyBorder="1" applyAlignment="1">
      <alignment horizontal="right" vertical="top"/>
    </xf>
    <xf numFmtId="167" fontId="5" fillId="3" borderId="14" xfId="6" applyNumberFormat="1" applyFont="1" applyFill="1" applyBorder="1" applyAlignment="1" applyProtection="1"/>
    <xf numFmtId="2" fontId="14" fillId="3" borderId="22" xfId="3" applyNumberFormat="1" applyFill="1" applyBorder="1"/>
    <xf numFmtId="2" fontId="3" fillId="3" borderId="5" xfId="3" applyNumberFormat="1" applyFont="1" applyFill="1" applyBorder="1"/>
    <xf numFmtId="167" fontId="14" fillId="3" borderId="14" xfId="3" applyNumberFormat="1" applyFill="1" applyBorder="1"/>
    <xf numFmtId="2" fontId="5" fillId="3" borderId="18" xfId="3" applyNumberFormat="1" applyFont="1" applyFill="1" applyBorder="1"/>
    <xf numFmtId="2" fontId="14" fillId="3" borderId="18" xfId="3" applyNumberFormat="1" applyFill="1" applyBorder="1"/>
    <xf numFmtId="2" fontId="12" fillId="3" borderId="5" xfId="3" applyNumberFormat="1" applyFont="1" applyFill="1" applyBorder="1"/>
    <xf numFmtId="167" fontId="0" fillId="3" borderId="14" xfId="6" applyNumberFormat="1" applyFont="1" applyFill="1" applyBorder="1" applyAlignment="1" applyProtection="1"/>
    <xf numFmtId="2" fontId="5" fillId="0" borderId="7" xfId="0" applyNumberFormat="1" applyFont="1" applyBorder="1"/>
    <xf numFmtId="2" fontId="12" fillId="0" borderId="7" xfId="0" applyNumberFormat="1" applyFont="1" applyBorder="1"/>
    <xf numFmtId="2" fontId="0" fillId="0" borderId="7" xfId="0" applyNumberFormat="1" applyFont="1" applyBorder="1"/>
    <xf numFmtId="2" fontId="3" fillId="0" borderId="7" xfId="0" applyNumberFormat="1" applyFont="1" applyBorder="1"/>
    <xf numFmtId="2" fontId="12" fillId="0" borderId="36" xfId="0" applyNumberFormat="1" applyFont="1" applyBorder="1"/>
    <xf numFmtId="2" fontId="5" fillId="3" borderId="5" xfId="3" applyNumberFormat="1" applyFont="1" applyFill="1" applyBorder="1"/>
    <xf numFmtId="2" fontId="3" fillId="0" borderId="36" xfId="0" applyNumberFormat="1" applyFont="1" applyBorder="1"/>
    <xf numFmtId="3" fontId="3" fillId="0" borderId="5" xfId="0" applyNumberFormat="1" applyFont="1" applyBorder="1"/>
    <xf numFmtId="171" fontId="0" fillId="0" borderId="14" xfId="1" applyNumberFormat="1" applyFont="1" applyBorder="1" applyAlignment="1" applyProtection="1"/>
    <xf numFmtId="3" fontId="5" fillId="0" borderId="13" xfId="0" applyNumberFormat="1" applyFont="1" applyBorder="1"/>
    <xf numFmtId="3" fontId="12" fillId="0" borderId="0" xfId="0" applyNumberFormat="1" applyFont="1" applyBorder="1"/>
    <xf numFmtId="167" fontId="12" fillId="0" borderId="0" xfId="1" applyNumberFormat="1" applyFont="1" applyBorder="1" applyAlignment="1" applyProtection="1"/>
    <xf numFmtId="10" fontId="0" fillId="0" borderId="14" xfId="0" applyNumberFormat="1" applyBorder="1"/>
    <xf numFmtId="0" fontId="0" fillId="2" borderId="2" xfId="0" applyFont="1" applyFill="1" applyBorder="1" applyAlignment="1">
      <alignment horizontal="center"/>
    </xf>
    <xf numFmtId="3" fontId="0" fillId="0" borderId="12" xfId="0" applyNumberFormat="1" applyFont="1" applyBorder="1"/>
    <xf numFmtId="3" fontId="5" fillId="0" borderId="0" xfId="3" applyNumberFormat="1" applyFont="1" applyBorder="1"/>
    <xf numFmtId="3" fontId="0" fillId="0" borderId="0" xfId="0" applyNumberFormat="1" applyBorder="1"/>
    <xf numFmtId="0" fontId="0" fillId="0" borderId="0" xfId="0" applyFont="1" applyFill="1" applyBorder="1" applyAlignment="1">
      <alignment horizontal="center"/>
    </xf>
    <xf numFmtId="167" fontId="0" fillId="0" borderId="0" xfId="0" applyNumberFormat="1"/>
    <xf numFmtId="1" fontId="0" fillId="0" borderId="0" xfId="0" applyNumberFormat="1" applyFont="1"/>
    <xf numFmtId="0" fontId="0" fillId="4" borderId="0" xfId="0" applyFill="1"/>
    <xf numFmtId="1" fontId="0" fillId="0" borderId="0" xfId="0" applyNumberFormat="1"/>
    <xf numFmtId="2" fontId="0" fillId="0" borderId="0" xfId="0" applyNumberFormat="1"/>
    <xf numFmtId="1" fontId="11" fillId="0" borderId="0" xfId="5" applyNumberFormat="1" applyFont="1" applyBorder="1"/>
    <xf numFmtId="1" fontId="11" fillId="0" borderId="0" xfId="0" applyNumberFormat="1" applyFont="1" applyBorder="1"/>
    <xf numFmtId="1" fontId="11" fillId="0" borderId="0" xfId="5" applyNumberFormat="1" applyFont="1"/>
    <xf numFmtId="3" fontId="0" fillId="0" borderId="36" xfId="0" applyNumberFormat="1" applyFont="1" applyFill="1" applyBorder="1"/>
    <xf numFmtId="1" fontId="0" fillId="0" borderId="35" xfId="0" applyNumberFormat="1" applyFont="1" applyFill="1" applyBorder="1"/>
    <xf numFmtId="3" fontId="0" fillId="0" borderId="35" xfId="0" applyNumberFormat="1" applyFont="1" applyFill="1" applyBorder="1"/>
    <xf numFmtId="2" fontId="5" fillId="0" borderId="36" xfId="0" applyNumberFormat="1" applyFont="1" applyFill="1" applyBorder="1"/>
    <xf numFmtId="2" fontId="0" fillId="0" borderId="36" xfId="0" applyNumberFormat="1" applyFont="1" applyFill="1" applyBorder="1"/>
    <xf numFmtId="0" fontId="0" fillId="0" borderId="0" xfId="0" applyFont="1" applyFill="1"/>
    <xf numFmtId="0" fontId="0" fillId="0" borderId="0" xfId="0" applyFill="1"/>
    <xf numFmtId="0" fontId="0" fillId="0" borderId="0" xfId="0" applyFont="1" applyFill="1" applyAlignment="1">
      <alignment horizontal="center"/>
    </xf>
    <xf numFmtId="0" fontId="5" fillId="0" borderId="0" xfId="0" applyFont="1" applyBorder="1" applyAlignment="1">
      <alignment vertical="center" wrapText="1" readingOrder="1"/>
    </xf>
    <xf numFmtId="0" fontId="3" fillId="2" borderId="2" xfId="0" applyFont="1" applyFill="1" applyBorder="1" applyAlignment="1">
      <alignment horizontal="center"/>
    </xf>
    <xf numFmtId="0" fontId="10" fillId="2" borderId="5" xfId="0" applyFont="1" applyFill="1" applyBorder="1" applyAlignment="1">
      <alignment horizontal="left"/>
    </xf>
    <xf numFmtId="3" fontId="0" fillId="0" borderId="27" xfId="0" applyNumberFormat="1" applyFont="1" applyBorder="1" applyAlignment="1">
      <alignment vertical="center" wrapText="1"/>
    </xf>
    <xf numFmtId="0" fontId="0" fillId="0" borderId="28" xfId="0" applyFont="1" applyBorder="1" applyAlignment="1">
      <alignment vertical="center" wrapText="1"/>
    </xf>
    <xf numFmtId="0" fontId="0" fillId="2" borderId="1" xfId="0" applyFont="1" applyFill="1" applyBorder="1" applyAlignment="1">
      <alignment horizontal="center"/>
    </xf>
    <xf numFmtId="0" fontId="0" fillId="2" borderId="2" xfId="0" applyFont="1" applyFill="1" applyBorder="1" applyAlignment="1">
      <alignment horizontal="center"/>
    </xf>
    <xf numFmtId="0" fontId="0" fillId="2" borderId="4" xfId="0" applyFont="1" applyFill="1" applyBorder="1" applyAlignment="1">
      <alignment horizontal="center"/>
    </xf>
    <xf numFmtId="0" fontId="0" fillId="2" borderId="3" xfId="0" applyFont="1" applyFill="1" applyBorder="1" applyAlignment="1">
      <alignment horizontal="center"/>
    </xf>
    <xf numFmtId="0" fontId="6" fillId="0" borderId="0" xfId="0" applyFont="1" applyAlignment="1"/>
    <xf numFmtId="0" fontId="0" fillId="0" borderId="0" xfId="0" applyFont="1" applyBorder="1" applyAlignment="1">
      <alignment horizontal="center"/>
    </xf>
    <xf numFmtId="0" fontId="0" fillId="0" borderId="0" xfId="0" applyFont="1" applyFill="1" applyBorder="1" applyAlignment="1">
      <alignment horizontal="center"/>
    </xf>
    <xf numFmtId="0" fontId="9" fillId="0" borderId="0" xfId="0" applyFont="1" applyBorder="1" applyAlignment="1">
      <alignment wrapText="1"/>
    </xf>
  </cellXfs>
  <cellStyles count="7">
    <cellStyle name="Milliers 2" xfId="2"/>
    <cellStyle name="Normal" xfId="0" builtinId="0"/>
    <cellStyle name="Normal 2" xfId="3"/>
    <cellStyle name="Normal_LAITRECA" xfId="4"/>
    <cellStyle name="Normal_Séries_par_dept_R28" xfId="5"/>
    <cellStyle name="Pourcentage" xfId="1" builtinId="5"/>
    <cellStyle name="Pourcentage 2" xfId="6"/>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A5A5A5"/>
      <rgbColor rgb="FF993366"/>
      <rgbColor rgb="FFFFFFCC"/>
      <rgbColor rgb="FFCCFFFF"/>
      <rgbColor rgb="FF660066"/>
      <rgbColor rgb="FFFF8080"/>
      <rgbColor rgb="FF2E75B6"/>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4472C4"/>
      <rgbColor rgb="FF33CCCC"/>
      <rgbColor rgb="FF99CC00"/>
      <rgbColor rgb="FFFFCC00"/>
      <rgbColor rgb="FFFF9900"/>
      <rgbColor rgb="FFFF6600"/>
      <rgbColor rgb="FF666699"/>
      <rgbColor rgb="FF969696"/>
      <rgbColor rgb="FF003366"/>
      <rgbColor rgb="FF5B9BD5"/>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c:style val="2"/>
  <c:chart>
    <c:title>
      <c:tx>
        <c:rich>
          <a:bodyPr rot="0"/>
          <a:lstStyle/>
          <a:p>
            <a:pPr>
              <a:defRPr sz="800" b="1" strike="noStrike" spc="-1">
                <a:solidFill>
                  <a:srgbClr val="000000"/>
                </a:solidFill>
                <a:latin typeface="Arial"/>
                <a:ea typeface="Arial"/>
              </a:defRPr>
            </a:pPr>
            <a:r>
              <a:rPr lang="fr-FR" sz="800" b="1" strike="noStrike" spc="-1">
                <a:solidFill>
                  <a:srgbClr val="000000"/>
                </a:solidFill>
                <a:latin typeface="Arial"/>
                <a:ea typeface="Arial"/>
              </a:rPr>
              <a:t>Livraisons de lait de vache à l'industrie en Normandie : 
campagne en cours, mini, maxi et moyenne des cinq dernières campagnes</a:t>
            </a:r>
          </a:p>
        </c:rich>
      </c:tx>
      <c:layout>
        <c:manualLayout>
          <c:xMode val="edge"/>
          <c:yMode val="edge"/>
          <c:x val="0.17274097226098101"/>
          <c:y val="3.4055727554179599E-2"/>
        </c:manualLayout>
      </c:layout>
      <c:overlay val="0"/>
      <c:spPr>
        <a:noFill/>
        <a:ln w="25560">
          <a:noFill/>
        </a:ln>
      </c:spPr>
    </c:title>
    <c:autoTitleDeleted val="0"/>
    <c:plotArea>
      <c:layout>
        <c:manualLayout>
          <c:layoutTarget val="inner"/>
          <c:xMode val="edge"/>
          <c:yMode val="edge"/>
          <c:x val="0.13501144164759701"/>
          <c:y val="0.21308850218853401"/>
          <c:w val="0.81470112183959398"/>
          <c:h val="0.50282908081562905"/>
        </c:manualLayout>
      </c:layout>
      <c:lineChart>
        <c:grouping val="standard"/>
        <c:varyColors val="0"/>
        <c:ser>
          <c:idx val="0"/>
          <c:order val="0"/>
          <c:tx>
            <c:strRef>
              <c:f>campagne2022_2023!$R$9</c:f>
              <c:strCache>
                <c:ptCount val="1"/>
                <c:pt idx="0">
                  <c:v>2022-2023</c:v>
                </c:pt>
              </c:strCache>
            </c:strRef>
          </c:tx>
          <c:spPr>
            <a:ln>
              <a:solidFill>
                <a:schemeClr val="accent5">
                  <a:lumMod val="50000"/>
                </a:schemeClr>
              </a:solidFill>
            </a:ln>
          </c:spPr>
          <c:marker>
            <c:symbol val="square"/>
            <c:size val="10"/>
            <c:spPr>
              <a:solidFill>
                <a:schemeClr val="accent5">
                  <a:lumMod val="50000"/>
                </a:schemeClr>
              </a:solidFill>
              <a:ln>
                <a:noFill/>
              </a:ln>
            </c:spPr>
          </c:marker>
          <c:dPt>
            <c:idx val="0"/>
            <c:bubble3D val="0"/>
            <c:extLst>
              <c:ext xmlns:c16="http://schemas.microsoft.com/office/drawing/2014/chart" uri="{C3380CC4-5D6E-409C-BE32-E72D297353CC}">
                <c16:uniqueId val="{00000001-E981-4E68-BFCD-F9C9BDC0CFE9}"/>
              </c:ext>
            </c:extLst>
          </c:dPt>
          <c:dLbls>
            <c:dLbl>
              <c:idx val="0"/>
              <c:spPr/>
              <c:txPr>
                <a:bodyPr/>
                <a:lstStyle/>
                <a:p>
                  <a:pPr>
                    <a:defRPr sz="1000" b="0" strike="noStrike" spc="-1">
                      <a:solidFill>
                        <a:srgbClr val="000000"/>
                      </a:solidFill>
                      <a:latin typeface="Arial"/>
                      <a:ea typeface="Arial"/>
                    </a:defRPr>
                  </a:pPr>
                  <a:endParaRPr lang="fr-FR"/>
                </a:p>
              </c:txPr>
              <c:dLblPos val="r"/>
              <c:showLegendKey val="0"/>
              <c:showVal val="0"/>
              <c:showCatName val="0"/>
              <c:showSerName val="0"/>
              <c:showPercent val="0"/>
              <c:showBubbleSize val="1"/>
              <c:extLst>
                <c:ext xmlns:c15="http://schemas.microsoft.com/office/drawing/2012/chart" uri="{CE6537A1-D6FC-4f65-9D91-7224C49458BB}"/>
                <c:ext xmlns:c16="http://schemas.microsoft.com/office/drawing/2014/chart" uri="{C3380CC4-5D6E-409C-BE32-E72D297353CC}">
                  <c16:uniqueId val="{00000001-E981-4E68-BFCD-F9C9BDC0CFE9}"/>
                </c:ext>
              </c:extLst>
            </c:dLbl>
            <c:spPr>
              <a:noFill/>
              <a:ln>
                <a:noFill/>
              </a:ln>
              <a:effectLst/>
            </c:spPr>
            <c:txPr>
              <a:bodyPr/>
              <a:lstStyle/>
              <a:p>
                <a:pPr>
                  <a:defRPr sz="1000" b="0" strike="noStrike" spc="-1">
                    <a:solidFill>
                      <a:srgbClr val="000000"/>
                    </a:solidFill>
                    <a:latin typeface="Arial"/>
                    <a:ea typeface="Arial"/>
                  </a:defRPr>
                </a:pPr>
                <a:endParaRPr lang="fr-FR"/>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campagne2022_2023!$U$10:$U$21</c:f>
              <c:strCache>
                <c:ptCount val="12"/>
                <c:pt idx="0">
                  <c:v>avril</c:v>
                </c:pt>
                <c:pt idx="1">
                  <c:v>mai</c:v>
                </c:pt>
                <c:pt idx="2">
                  <c:v>juin</c:v>
                </c:pt>
                <c:pt idx="3">
                  <c:v>juillet</c:v>
                </c:pt>
                <c:pt idx="4">
                  <c:v>août</c:v>
                </c:pt>
                <c:pt idx="5">
                  <c:v>septembre</c:v>
                </c:pt>
                <c:pt idx="6">
                  <c:v>octobre</c:v>
                </c:pt>
                <c:pt idx="7">
                  <c:v>novembre</c:v>
                </c:pt>
                <c:pt idx="8">
                  <c:v>décembre</c:v>
                </c:pt>
                <c:pt idx="9">
                  <c:v>janvier (n+1)</c:v>
                </c:pt>
                <c:pt idx="10">
                  <c:v>février (n+1)</c:v>
                </c:pt>
                <c:pt idx="11">
                  <c:v>mars (n+1)</c:v>
                </c:pt>
              </c:strCache>
            </c:strRef>
          </c:cat>
          <c:val>
            <c:numRef>
              <c:f>campagne2022_2023!$R$10:$R$20</c:f>
              <c:numCache>
                <c:formatCode>#,##0</c:formatCode>
                <c:ptCount val="11"/>
                <c:pt idx="0">
                  <c:v>336407.28700000001</c:v>
                </c:pt>
                <c:pt idx="1">
                  <c:v>348846.46600000001</c:v>
                </c:pt>
                <c:pt idx="2">
                  <c:v>323207.924</c:v>
                </c:pt>
                <c:pt idx="3">
                  <c:v>317854.17499999999</c:v>
                </c:pt>
                <c:pt idx="4">
                  <c:v>303599.56</c:v>
                </c:pt>
                <c:pt idx="5">
                  <c:v>296035.97899999993</c:v>
                </c:pt>
                <c:pt idx="6">
                  <c:v>314626.86100000003</c:v>
                </c:pt>
                <c:pt idx="7">
                  <c:v>306716.32699999999</c:v>
                </c:pt>
                <c:pt idx="8">
                  <c:v>318463.48300000001</c:v>
                </c:pt>
                <c:pt idx="9">
                  <c:v>329186.49400000001</c:v>
                </c:pt>
                <c:pt idx="10">
                  <c:v>305959.53500000003</c:v>
                </c:pt>
              </c:numCache>
            </c:numRef>
          </c:val>
          <c:smooth val="0"/>
          <c:extLst>
            <c:ext xmlns:c16="http://schemas.microsoft.com/office/drawing/2014/chart" uri="{C3380CC4-5D6E-409C-BE32-E72D297353CC}">
              <c16:uniqueId val="{00000002-E981-4E68-BFCD-F9C9BDC0CFE9}"/>
            </c:ext>
          </c:extLst>
        </c:ser>
        <c:ser>
          <c:idx val="1"/>
          <c:order val="1"/>
          <c:tx>
            <c:strRef>
              <c:f>campagne2022_2023!$AC$9</c:f>
              <c:strCache>
                <c:ptCount val="1"/>
                <c:pt idx="0">
                  <c:v>2017-2018</c:v>
                </c:pt>
              </c:strCache>
            </c:strRef>
          </c:tx>
          <c:spPr>
            <a:ln w="25560">
              <a:solidFill>
                <a:srgbClr val="5B9BD5"/>
              </a:solidFill>
              <a:prstDash val="dash"/>
              <a:round/>
            </a:ln>
          </c:spPr>
          <c:marker>
            <c:symbol val="none"/>
          </c:marker>
          <c:dLbls>
            <c:spPr>
              <a:noFill/>
              <a:ln>
                <a:noFill/>
              </a:ln>
              <a:effectLst/>
            </c:spPr>
            <c:txPr>
              <a:bodyPr/>
              <a:lstStyle/>
              <a:p>
                <a:pPr>
                  <a:defRPr sz="1000" b="0" strike="noStrike" spc="-1">
                    <a:solidFill>
                      <a:srgbClr val="000000"/>
                    </a:solidFill>
                    <a:latin typeface="Arial"/>
                    <a:ea typeface="Arial"/>
                  </a:defRPr>
                </a:pPr>
                <a:endParaRPr lang="fr-FR"/>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campagne2022_2023!$U$10:$U$21</c:f>
              <c:strCache>
                <c:ptCount val="12"/>
                <c:pt idx="0">
                  <c:v>avril</c:v>
                </c:pt>
                <c:pt idx="1">
                  <c:v>mai</c:v>
                </c:pt>
                <c:pt idx="2">
                  <c:v>juin</c:v>
                </c:pt>
                <c:pt idx="3">
                  <c:v>juillet</c:v>
                </c:pt>
                <c:pt idx="4">
                  <c:v>août</c:v>
                </c:pt>
                <c:pt idx="5">
                  <c:v>septembre</c:v>
                </c:pt>
                <c:pt idx="6">
                  <c:v>octobre</c:v>
                </c:pt>
                <c:pt idx="7">
                  <c:v>novembre</c:v>
                </c:pt>
                <c:pt idx="8">
                  <c:v>décembre</c:v>
                </c:pt>
                <c:pt idx="9">
                  <c:v>janvier (n+1)</c:v>
                </c:pt>
                <c:pt idx="10">
                  <c:v>février (n+1)</c:v>
                </c:pt>
                <c:pt idx="11">
                  <c:v>mars (n+1)</c:v>
                </c:pt>
              </c:strCache>
            </c:strRef>
          </c:cat>
          <c:val>
            <c:numRef>
              <c:f>campagne2022_2023!$AC$10:$AC$21</c:f>
              <c:numCache>
                <c:formatCode>#,##0</c:formatCode>
                <c:ptCount val="12"/>
                <c:pt idx="0">
                  <c:v>326569.31599999999</c:v>
                </c:pt>
                <c:pt idx="1">
                  <c:v>330570.25099999999</c:v>
                </c:pt>
                <c:pt idx="2">
                  <c:v>306094.27799999999</c:v>
                </c:pt>
                <c:pt idx="3">
                  <c:v>303922.58100000001</c:v>
                </c:pt>
                <c:pt idx="4">
                  <c:v>294994.63199999998</c:v>
                </c:pt>
                <c:pt idx="5">
                  <c:v>286110.15999999997</c:v>
                </c:pt>
                <c:pt idx="6">
                  <c:v>305588.31400000001</c:v>
                </c:pt>
                <c:pt idx="7">
                  <c:v>302029.65700000001</c:v>
                </c:pt>
                <c:pt idx="8">
                  <c:v>319428.63500000001</c:v>
                </c:pt>
                <c:pt idx="9">
                  <c:v>330459.96000000002</c:v>
                </c:pt>
                <c:pt idx="10">
                  <c:v>298587.80300000001</c:v>
                </c:pt>
                <c:pt idx="11">
                  <c:v>327188.58</c:v>
                </c:pt>
              </c:numCache>
            </c:numRef>
          </c:val>
          <c:smooth val="0"/>
          <c:extLst>
            <c:ext xmlns:c16="http://schemas.microsoft.com/office/drawing/2014/chart" uri="{C3380CC4-5D6E-409C-BE32-E72D297353CC}">
              <c16:uniqueId val="{00000003-E981-4E68-BFCD-F9C9BDC0CFE9}"/>
            </c:ext>
          </c:extLst>
        </c:ser>
        <c:ser>
          <c:idx val="3"/>
          <c:order val="2"/>
          <c:tx>
            <c:v>moyenne 5 ans</c:v>
          </c:tx>
          <c:spPr>
            <a:ln w="25560">
              <a:solidFill>
                <a:srgbClr val="A5A5A5"/>
              </a:solidFill>
              <a:round/>
            </a:ln>
          </c:spPr>
          <c:marker>
            <c:symbol val="none"/>
          </c:marker>
          <c:dLbls>
            <c:spPr>
              <a:noFill/>
              <a:ln>
                <a:noFill/>
              </a:ln>
              <a:effectLst/>
            </c:spPr>
            <c:txPr>
              <a:bodyPr/>
              <a:lstStyle/>
              <a:p>
                <a:pPr>
                  <a:defRPr sz="1000" b="0" strike="noStrike" spc="-1">
                    <a:solidFill>
                      <a:srgbClr val="000000"/>
                    </a:solidFill>
                    <a:latin typeface="Arial"/>
                    <a:ea typeface="Arial"/>
                  </a:defRPr>
                </a:pPr>
                <a:endParaRPr lang="fr-FR"/>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campagne2022_2023!$U$10:$U$21</c:f>
              <c:strCache>
                <c:ptCount val="12"/>
                <c:pt idx="0">
                  <c:v>avril</c:v>
                </c:pt>
                <c:pt idx="1">
                  <c:v>mai</c:v>
                </c:pt>
                <c:pt idx="2">
                  <c:v>juin</c:v>
                </c:pt>
                <c:pt idx="3">
                  <c:v>juillet</c:v>
                </c:pt>
                <c:pt idx="4">
                  <c:v>août</c:v>
                </c:pt>
                <c:pt idx="5">
                  <c:v>septembre</c:v>
                </c:pt>
                <c:pt idx="6">
                  <c:v>octobre</c:v>
                </c:pt>
                <c:pt idx="7">
                  <c:v>novembre</c:v>
                </c:pt>
                <c:pt idx="8">
                  <c:v>décembre</c:v>
                </c:pt>
                <c:pt idx="9">
                  <c:v>janvier (n+1)</c:v>
                </c:pt>
                <c:pt idx="10">
                  <c:v>février (n+1)</c:v>
                </c:pt>
                <c:pt idx="11">
                  <c:v>mars (n+1)</c:v>
                </c:pt>
              </c:strCache>
            </c:strRef>
          </c:cat>
          <c:val>
            <c:numRef>
              <c:f>campagne2022_2023!$AG$10:$AG$21</c:f>
              <c:numCache>
                <c:formatCode>#,##0</c:formatCode>
                <c:ptCount val="12"/>
                <c:pt idx="0">
                  <c:v>333584.3026</c:v>
                </c:pt>
                <c:pt idx="1">
                  <c:v>341895.89239999995</c:v>
                </c:pt>
                <c:pt idx="2">
                  <c:v>318189.45260000002</c:v>
                </c:pt>
                <c:pt idx="3">
                  <c:v>313469.1202</c:v>
                </c:pt>
                <c:pt idx="4">
                  <c:v>302336.82400000002</c:v>
                </c:pt>
                <c:pt idx="5">
                  <c:v>292084.37159999995</c:v>
                </c:pt>
                <c:pt idx="6">
                  <c:v>305545.02259999997</c:v>
                </c:pt>
                <c:pt idx="7">
                  <c:v>301051.29720000003</c:v>
                </c:pt>
                <c:pt idx="8">
                  <c:v>319354.88600000006</c:v>
                </c:pt>
                <c:pt idx="9">
                  <c:v>330152.59080000001</c:v>
                </c:pt>
                <c:pt idx="10">
                  <c:v>302857.05079999997</c:v>
                </c:pt>
                <c:pt idx="11">
                  <c:v>335440.45759999997</c:v>
                </c:pt>
              </c:numCache>
            </c:numRef>
          </c:val>
          <c:smooth val="0"/>
          <c:extLst>
            <c:ext xmlns:c16="http://schemas.microsoft.com/office/drawing/2014/chart" uri="{C3380CC4-5D6E-409C-BE32-E72D297353CC}">
              <c16:uniqueId val="{00000005-E981-4E68-BFCD-F9C9BDC0CFE9}"/>
            </c:ext>
          </c:extLst>
        </c:ser>
        <c:ser>
          <c:idx val="2"/>
          <c:order val="3"/>
          <c:tx>
            <c:strRef>
              <c:f>campagne2022_2023!$AE$9</c:f>
              <c:strCache>
                <c:ptCount val="1"/>
                <c:pt idx="0">
                  <c:v>2019-2020</c:v>
                </c:pt>
              </c:strCache>
            </c:strRef>
          </c:tx>
          <c:spPr>
            <a:ln>
              <a:solidFill>
                <a:schemeClr val="accent5"/>
              </a:solidFill>
            </a:ln>
          </c:spPr>
          <c:marker>
            <c:symbol val="none"/>
          </c:marker>
          <c:cat>
            <c:strRef>
              <c:f>campagne2022_2023!$U$10:$U$21</c:f>
              <c:strCache>
                <c:ptCount val="12"/>
                <c:pt idx="0">
                  <c:v>avril</c:v>
                </c:pt>
                <c:pt idx="1">
                  <c:v>mai</c:v>
                </c:pt>
                <c:pt idx="2">
                  <c:v>juin</c:v>
                </c:pt>
                <c:pt idx="3">
                  <c:v>juillet</c:v>
                </c:pt>
                <c:pt idx="4">
                  <c:v>août</c:v>
                </c:pt>
                <c:pt idx="5">
                  <c:v>septembre</c:v>
                </c:pt>
                <c:pt idx="6">
                  <c:v>octobre</c:v>
                </c:pt>
                <c:pt idx="7">
                  <c:v>novembre</c:v>
                </c:pt>
                <c:pt idx="8">
                  <c:v>décembre</c:v>
                </c:pt>
                <c:pt idx="9">
                  <c:v>janvier (n+1)</c:v>
                </c:pt>
                <c:pt idx="10">
                  <c:v>février (n+1)</c:v>
                </c:pt>
                <c:pt idx="11">
                  <c:v>mars (n+1)</c:v>
                </c:pt>
              </c:strCache>
            </c:strRef>
          </c:cat>
          <c:val>
            <c:numRef>
              <c:f>campagne2022_2023!$AE$10:$AE$21</c:f>
              <c:numCache>
                <c:formatCode>#,##0</c:formatCode>
                <c:ptCount val="12"/>
                <c:pt idx="0">
                  <c:v>340147.49099999992</c:v>
                </c:pt>
                <c:pt idx="1">
                  <c:v>346165.408</c:v>
                </c:pt>
                <c:pt idx="2">
                  <c:v>323449.32899999997</c:v>
                </c:pt>
                <c:pt idx="3">
                  <c:v>316849.91600000003</c:v>
                </c:pt>
                <c:pt idx="4">
                  <c:v>305283.10000000003</c:v>
                </c:pt>
                <c:pt idx="5">
                  <c:v>291955.56400000001</c:v>
                </c:pt>
                <c:pt idx="6">
                  <c:v>303302.7</c:v>
                </c:pt>
                <c:pt idx="7">
                  <c:v>301699.5</c:v>
                </c:pt>
                <c:pt idx="8">
                  <c:v>321644.40000000002</c:v>
                </c:pt>
                <c:pt idx="9">
                  <c:v>335325.51299999998</c:v>
                </c:pt>
                <c:pt idx="10">
                  <c:v>313854.65200000006</c:v>
                </c:pt>
                <c:pt idx="11">
                  <c:v>337032.62399999995</c:v>
                </c:pt>
              </c:numCache>
            </c:numRef>
          </c:val>
          <c:smooth val="0"/>
          <c:extLst>
            <c:ext xmlns:c16="http://schemas.microsoft.com/office/drawing/2014/chart" uri="{C3380CC4-5D6E-409C-BE32-E72D297353CC}">
              <c16:uniqueId val="{00000003-6D58-4518-8607-5A3797008CA2}"/>
            </c:ext>
          </c:extLst>
        </c:ser>
        <c:dLbls>
          <c:showLegendKey val="0"/>
          <c:showVal val="0"/>
          <c:showCatName val="0"/>
          <c:showSerName val="0"/>
          <c:showPercent val="0"/>
          <c:showBubbleSize val="0"/>
        </c:dLbls>
        <c:hiLowLines>
          <c:spPr>
            <a:ln>
              <a:noFill/>
            </a:ln>
          </c:spPr>
        </c:hiLowLines>
        <c:marker val="1"/>
        <c:smooth val="0"/>
        <c:axId val="28235633"/>
        <c:axId val="48001140"/>
      </c:lineChart>
      <c:catAx>
        <c:axId val="28235633"/>
        <c:scaling>
          <c:orientation val="minMax"/>
        </c:scaling>
        <c:delete val="0"/>
        <c:axPos val="b"/>
        <c:numFmt formatCode="General" sourceLinked="1"/>
        <c:majorTickMark val="out"/>
        <c:minorTickMark val="none"/>
        <c:tickLblPos val="nextTo"/>
        <c:spPr>
          <a:ln w="3240">
            <a:solidFill>
              <a:srgbClr val="000000"/>
            </a:solidFill>
            <a:round/>
          </a:ln>
        </c:spPr>
        <c:txPr>
          <a:bodyPr rot="-5400000"/>
          <a:lstStyle/>
          <a:p>
            <a:pPr>
              <a:defRPr sz="800" b="0" strike="noStrike" spc="-1">
                <a:solidFill>
                  <a:srgbClr val="000000"/>
                </a:solidFill>
                <a:latin typeface="Arial"/>
                <a:ea typeface="Arial"/>
              </a:defRPr>
            </a:pPr>
            <a:endParaRPr lang="fr-FR"/>
          </a:p>
        </c:txPr>
        <c:crossAx val="48001140"/>
        <c:crosses val="autoZero"/>
        <c:auto val="1"/>
        <c:lblAlgn val="ctr"/>
        <c:lblOffset val="100"/>
        <c:noMultiLvlLbl val="1"/>
      </c:catAx>
      <c:valAx>
        <c:axId val="48001140"/>
        <c:scaling>
          <c:orientation val="minMax"/>
          <c:min val="280000"/>
        </c:scaling>
        <c:delete val="0"/>
        <c:axPos val="l"/>
        <c:majorGridlines>
          <c:spPr>
            <a:ln w="12600">
              <a:solidFill>
                <a:srgbClr val="969696"/>
              </a:solidFill>
              <a:prstDash val="sysDash"/>
              <a:round/>
            </a:ln>
          </c:spPr>
        </c:majorGridlines>
        <c:title>
          <c:tx>
            <c:rich>
              <a:bodyPr rot="-5400000"/>
              <a:lstStyle/>
              <a:p>
                <a:pPr>
                  <a:defRPr sz="800" b="0" strike="noStrike" spc="-1">
                    <a:solidFill>
                      <a:srgbClr val="000000"/>
                    </a:solidFill>
                    <a:latin typeface="Arial"/>
                    <a:ea typeface="Arial"/>
                  </a:defRPr>
                </a:pPr>
                <a:r>
                  <a:rPr lang="fr-FR" sz="800" b="0" strike="noStrike" spc="-1">
                    <a:solidFill>
                      <a:srgbClr val="000000"/>
                    </a:solidFill>
                    <a:latin typeface="Arial"/>
                    <a:ea typeface="Arial"/>
                  </a:rPr>
                  <a:t>volumes en milliers de litres</a:t>
                </a:r>
              </a:p>
            </c:rich>
          </c:tx>
          <c:layout>
            <c:manualLayout>
              <c:xMode val="edge"/>
              <c:yMode val="edge"/>
              <c:x val="2.204602151494698E-2"/>
              <c:y val="0.30534426268500514"/>
            </c:manualLayout>
          </c:layout>
          <c:overlay val="0"/>
          <c:spPr>
            <a:noFill/>
            <a:ln w="25560">
              <a:noFill/>
            </a:ln>
          </c:spPr>
        </c:title>
        <c:numFmt formatCode="#,##0" sourceLinked="0"/>
        <c:majorTickMark val="out"/>
        <c:minorTickMark val="none"/>
        <c:tickLblPos val="nextTo"/>
        <c:spPr>
          <a:ln w="3240">
            <a:solidFill>
              <a:srgbClr val="000000"/>
            </a:solidFill>
            <a:round/>
          </a:ln>
        </c:spPr>
        <c:txPr>
          <a:bodyPr/>
          <a:lstStyle/>
          <a:p>
            <a:pPr>
              <a:defRPr sz="800" b="0" strike="noStrike" spc="-1">
                <a:solidFill>
                  <a:srgbClr val="000000"/>
                </a:solidFill>
                <a:latin typeface="Arial"/>
                <a:ea typeface="Arial"/>
              </a:defRPr>
            </a:pPr>
            <a:endParaRPr lang="fr-FR"/>
          </a:p>
        </c:txPr>
        <c:crossAx val="28235633"/>
        <c:crossesAt val="1"/>
        <c:crossBetween val="midCat"/>
      </c:valAx>
      <c:spPr>
        <a:noFill/>
        <a:ln w="12600">
          <a:solidFill>
            <a:srgbClr val="808080"/>
          </a:solidFill>
          <a:round/>
        </a:ln>
      </c:spPr>
    </c:plotArea>
    <c:legend>
      <c:legendPos val="b"/>
      <c:layout>
        <c:manualLayout>
          <c:xMode val="edge"/>
          <c:yMode val="edge"/>
          <c:x val="9.00053976769387E-2"/>
          <c:y val="0.88093984014710003"/>
          <c:w val="0.64508710726733132"/>
          <c:h val="4.8504498397464485E-2"/>
        </c:manualLayout>
      </c:layout>
      <c:overlay val="0"/>
      <c:spPr>
        <a:pattFill prst="wdUpDiag">
          <a:fgClr>
            <a:srgbClr val="FFFFFF"/>
          </a:fgClr>
          <a:bgClr>
            <a:srgbClr val="FFFFFF"/>
          </a:bgClr>
        </a:pattFill>
        <a:ln w="25560">
          <a:noFill/>
        </a:ln>
      </c:spPr>
      <c:txPr>
        <a:bodyPr/>
        <a:lstStyle/>
        <a:p>
          <a:pPr>
            <a:defRPr sz="619" b="0" strike="noStrike" spc="-1">
              <a:solidFill>
                <a:srgbClr val="000000"/>
              </a:solidFill>
              <a:latin typeface="Arial"/>
              <a:ea typeface="Arial"/>
            </a:defRPr>
          </a:pPr>
          <a:endParaRPr lang="fr-FR"/>
        </a:p>
      </c:txPr>
    </c:legend>
    <c:plotVisOnly val="1"/>
    <c:dispBlanksAs val="gap"/>
    <c:showDLblsOverMax val="1"/>
  </c:chart>
  <c:spPr>
    <a:solidFill>
      <a:srgbClr val="FFFFFF"/>
    </a:solidFill>
    <a:ln w="3240">
      <a:solidFill>
        <a:srgbClr val="000000"/>
      </a:solidFill>
      <a:round/>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c:style val="2"/>
  <c:chart>
    <c:title>
      <c:tx>
        <c:rich>
          <a:bodyPr rot="0"/>
          <a:lstStyle/>
          <a:p>
            <a:pPr>
              <a:defRPr sz="800" b="1" strike="noStrike" spc="-1">
                <a:solidFill>
                  <a:srgbClr val="000000"/>
                </a:solidFill>
                <a:latin typeface="Arial"/>
                <a:ea typeface="Arial"/>
              </a:defRPr>
            </a:pPr>
            <a:r>
              <a:rPr lang="fr-FR" sz="800" b="1" strike="noStrike" spc="-1">
                <a:solidFill>
                  <a:srgbClr val="000000"/>
                </a:solidFill>
                <a:latin typeface="Arial"/>
                <a:ea typeface="Arial"/>
              </a:rPr>
              <a:t>Livraisons de lait 2022/2023 à l'industrie en Normandie :
évolution en % par rapport à la campagne précédente</a:t>
            </a:r>
          </a:p>
        </c:rich>
      </c:tx>
      <c:layout>
        <c:manualLayout>
          <c:xMode val="edge"/>
          <c:yMode val="edge"/>
          <c:x val="0.25987490843522798"/>
          <c:y val="3.4713109865203401E-2"/>
        </c:manualLayout>
      </c:layout>
      <c:overlay val="0"/>
      <c:spPr>
        <a:noFill/>
        <a:ln w="25560">
          <a:noFill/>
        </a:ln>
      </c:spPr>
    </c:title>
    <c:autoTitleDeleted val="0"/>
    <c:plotArea>
      <c:layout>
        <c:manualLayout>
          <c:layoutTarget val="inner"/>
          <c:xMode val="edge"/>
          <c:yMode val="edge"/>
          <c:x val="0.103904885332732"/>
          <c:y val="0.19003338102050599"/>
          <c:w val="0.86921733250690203"/>
          <c:h val="0.49344301382928002"/>
        </c:manualLayout>
      </c:layout>
      <c:barChart>
        <c:barDir val="col"/>
        <c:grouping val="clustered"/>
        <c:varyColors val="0"/>
        <c:ser>
          <c:idx val="0"/>
          <c:order val="0"/>
          <c:tx>
            <c:v>évol mensuelle</c:v>
          </c:tx>
          <c:spPr>
            <a:solidFill>
              <a:srgbClr val="969696"/>
            </a:solidFill>
            <a:ln w="25560">
              <a:noFill/>
            </a:ln>
          </c:spPr>
          <c:invertIfNegative val="0"/>
          <c:dPt>
            <c:idx val="0"/>
            <c:invertIfNegative val="0"/>
            <c:bubble3D val="0"/>
            <c:extLst>
              <c:ext xmlns:c16="http://schemas.microsoft.com/office/drawing/2014/chart" uri="{C3380CC4-5D6E-409C-BE32-E72D297353CC}">
                <c16:uniqueId val="{00000001-A27A-4455-8753-A91B6FDE2B94}"/>
              </c:ext>
            </c:extLst>
          </c:dPt>
          <c:dLbls>
            <c:dLbl>
              <c:idx val="0"/>
              <c:spPr/>
              <c:txPr>
                <a:bodyPr/>
                <a:lstStyle/>
                <a:p>
                  <a:pPr>
                    <a:defRPr sz="1000" b="0" strike="noStrike" spc="-1">
                      <a:solidFill>
                        <a:srgbClr val="000000"/>
                      </a:solidFill>
                      <a:latin typeface="Arial"/>
                      <a:ea typeface="Arial"/>
                    </a:defRPr>
                  </a:pPr>
                  <a:endParaRPr lang="fr-FR"/>
                </a:p>
              </c:txPr>
              <c:dLblPos val="outEnd"/>
              <c:showLegendKey val="0"/>
              <c:showVal val="0"/>
              <c:showCatName val="0"/>
              <c:showSerName val="0"/>
              <c:showPercent val="0"/>
              <c:showBubbleSize val="1"/>
              <c:extLst>
                <c:ext xmlns:c15="http://schemas.microsoft.com/office/drawing/2012/chart" uri="{CE6537A1-D6FC-4f65-9D91-7224C49458BB}"/>
                <c:ext xmlns:c16="http://schemas.microsoft.com/office/drawing/2014/chart" uri="{C3380CC4-5D6E-409C-BE32-E72D297353CC}">
                  <c16:uniqueId val="{00000001-A27A-4455-8753-A91B6FDE2B94}"/>
                </c:ext>
              </c:extLst>
            </c:dLbl>
            <c:spPr>
              <a:noFill/>
              <a:ln>
                <a:noFill/>
              </a:ln>
              <a:effectLst/>
            </c:spPr>
            <c:txPr>
              <a:bodyPr/>
              <a:lstStyle/>
              <a:p>
                <a:pPr>
                  <a:defRPr sz="1000" b="0" strike="noStrike" spc="-1">
                    <a:solidFill>
                      <a:srgbClr val="000000"/>
                    </a:solidFill>
                    <a:latin typeface="Arial"/>
                    <a:ea typeface="Arial"/>
                  </a:defRPr>
                </a:pPr>
                <a:endParaRPr lang="fr-FR"/>
              </a:p>
            </c:txPr>
            <c:dLblPos val="outEnd"/>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campagne2022_2023!$A$261:$A$272</c:f>
              <c:strCache>
                <c:ptCount val="12"/>
                <c:pt idx="0">
                  <c:v>Avril</c:v>
                </c:pt>
                <c:pt idx="1">
                  <c:v>Mai</c:v>
                </c:pt>
                <c:pt idx="2">
                  <c:v>Juin</c:v>
                </c:pt>
                <c:pt idx="3">
                  <c:v>Juillet</c:v>
                </c:pt>
                <c:pt idx="4">
                  <c:v>Aout</c:v>
                </c:pt>
                <c:pt idx="5">
                  <c:v>Septembre</c:v>
                </c:pt>
                <c:pt idx="6">
                  <c:v>Octobre</c:v>
                </c:pt>
                <c:pt idx="7">
                  <c:v>Novembre</c:v>
                </c:pt>
                <c:pt idx="8">
                  <c:v>Décembre</c:v>
                </c:pt>
                <c:pt idx="9">
                  <c:v>Janvier</c:v>
                </c:pt>
                <c:pt idx="10">
                  <c:v>Février</c:v>
                </c:pt>
                <c:pt idx="11">
                  <c:v>Mars</c:v>
                </c:pt>
              </c:strCache>
            </c:strRef>
          </c:cat>
          <c:val>
            <c:numRef>
              <c:f>campagne2022_2023!$D$261:$D$272</c:f>
              <c:numCache>
                <c:formatCode>0.00\ %</c:formatCode>
                <c:ptCount val="12"/>
                <c:pt idx="0">
                  <c:v>-7.6079363839020031E-3</c:v>
                </c:pt>
                <c:pt idx="1">
                  <c:v>-1.2615513550482738E-2</c:v>
                </c:pt>
                <c:pt idx="2">
                  <c:v>-1.6133981269933262E-2</c:v>
                </c:pt>
                <c:pt idx="3">
                  <c:v>-1.9010324817458901E-3</c:v>
                </c:pt>
                <c:pt idx="4">
                  <c:v>-2.7979248082460773E-2</c:v>
                </c:pt>
                <c:pt idx="5">
                  <c:v>2.8959980792808704E-3</c:v>
                </c:pt>
                <c:pt idx="6">
                  <c:v>3.0515751634467847E-2</c:v>
                </c:pt>
                <c:pt idx="7">
                  <c:v>3.0140259178560669E-2</c:v>
                </c:pt>
                <c:pt idx="8">
                  <c:v>1.3445824822939434E-2</c:v>
                </c:pt>
                <c:pt idx="9">
                  <c:v>2.2206239433359531E-2</c:v>
                </c:pt>
                <c:pt idx="10">
                  <c:v>2.6816772319670834E-2</c:v>
                </c:pt>
                <c:pt idx="11">
                  <c:v>3.9151708090710002E-3</c:v>
                </c:pt>
              </c:numCache>
            </c:numRef>
          </c:val>
          <c:extLst>
            <c:ext xmlns:c16="http://schemas.microsoft.com/office/drawing/2014/chart" uri="{C3380CC4-5D6E-409C-BE32-E72D297353CC}">
              <c16:uniqueId val="{00000002-A27A-4455-8753-A91B6FDE2B94}"/>
            </c:ext>
          </c:extLst>
        </c:ser>
        <c:dLbls>
          <c:showLegendKey val="0"/>
          <c:showVal val="0"/>
          <c:showCatName val="0"/>
          <c:showSerName val="0"/>
          <c:showPercent val="0"/>
          <c:showBubbleSize val="0"/>
        </c:dLbls>
        <c:gapWidth val="150"/>
        <c:axId val="77501805"/>
        <c:axId val="61456584"/>
      </c:barChart>
      <c:lineChart>
        <c:grouping val="standard"/>
        <c:varyColors val="0"/>
        <c:ser>
          <c:idx val="1"/>
          <c:order val="1"/>
          <c:tx>
            <c:v>évol cumulée</c:v>
          </c:tx>
          <c:spPr>
            <a:ln w="28440">
              <a:solidFill>
                <a:srgbClr val="2F5597"/>
              </a:solidFill>
              <a:round/>
            </a:ln>
          </c:spPr>
          <c:marker>
            <c:symbol val="square"/>
            <c:size val="10"/>
            <c:spPr>
              <a:solidFill>
                <a:schemeClr val="accent5">
                  <a:lumMod val="75000"/>
                </a:schemeClr>
              </a:solidFill>
              <a:ln>
                <a:noFill/>
              </a:ln>
            </c:spPr>
          </c:marker>
          <c:dLbls>
            <c:spPr>
              <a:noFill/>
              <a:ln>
                <a:noFill/>
              </a:ln>
              <a:effectLst/>
            </c:spPr>
            <c:txPr>
              <a:bodyPr/>
              <a:lstStyle/>
              <a:p>
                <a:pPr>
                  <a:defRPr sz="1000" b="0" strike="noStrike" spc="-1">
                    <a:solidFill>
                      <a:srgbClr val="000000"/>
                    </a:solidFill>
                    <a:latin typeface="Arial"/>
                    <a:ea typeface="Arial"/>
                  </a:defRPr>
                </a:pPr>
                <a:endParaRPr lang="fr-FR"/>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campagne2022_2023!$A$261:$A$272</c:f>
              <c:strCache>
                <c:ptCount val="12"/>
                <c:pt idx="0">
                  <c:v>Avril</c:v>
                </c:pt>
                <c:pt idx="1">
                  <c:v>Mai</c:v>
                </c:pt>
                <c:pt idx="2">
                  <c:v>Juin</c:v>
                </c:pt>
                <c:pt idx="3">
                  <c:v>Juillet</c:v>
                </c:pt>
                <c:pt idx="4">
                  <c:v>Aout</c:v>
                </c:pt>
                <c:pt idx="5">
                  <c:v>Septembre</c:v>
                </c:pt>
                <c:pt idx="6">
                  <c:v>Octobre</c:v>
                </c:pt>
                <c:pt idx="7">
                  <c:v>Novembre</c:v>
                </c:pt>
                <c:pt idx="8">
                  <c:v>Décembre</c:v>
                </c:pt>
                <c:pt idx="9">
                  <c:v>Janvier</c:v>
                </c:pt>
                <c:pt idx="10">
                  <c:v>Février</c:v>
                </c:pt>
                <c:pt idx="11">
                  <c:v>Mars</c:v>
                </c:pt>
              </c:strCache>
            </c:strRef>
          </c:cat>
          <c:val>
            <c:numRef>
              <c:f>campagne2022_2023!$G$261:$G$272</c:f>
              <c:numCache>
                <c:formatCode>0.0%</c:formatCode>
                <c:ptCount val="12"/>
                <c:pt idx="0">
                  <c:v>-7.607936383901991E-3</c:v>
                </c:pt>
                <c:pt idx="1">
                  <c:v>-1.0163506009538456E-2</c:v>
                </c:pt>
                <c:pt idx="2">
                  <c:v>-1.2084894429133575E-2</c:v>
                </c:pt>
                <c:pt idx="3">
                  <c:v>-9.6632926127322959E-3</c:v>
                </c:pt>
                <c:pt idx="4">
                  <c:v>-1.3127080946567704E-2</c:v>
                </c:pt>
                <c:pt idx="5">
                  <c:v>-1.0697572990148408E-2</c:v>
                </c:pt>
                <c:pt idx="6">
                  <c:v>-5.1103809886274623E-3</c:v>
                </c:pt>
                <c:pt idx="7">
                  <c:v>-9.9418173937695876E-4</c:v>
                </c:pt>
                <c:pt idx="8">
                  <c:v>5.9013929866508284E-4</c:v>
                </c:pt>
                <c:pt idx="9">
                  <c:v>2.7749861021135452E-3</c:v>
                </c:pt>
                <c:pt idx="10">
                  <c:v>4.8311163941105757E-3</c:v>
                </c:pt>
                <c:pt idx="11">
                  <c:v>4.7499564810073282E-3</c:v>
                </c:pt>
              </c:numCache>
            </c:numRef>
          </c:val>
          <c:smooth val="0"/>
          <c:extLst>
            <c:ext xmlns:c16="http://schemas.microsoft.com/office/drawing/2014/chart" uri="{C3380CC4-5D6E-409C-BE32-E72D297353CC}">
              <c16:uniqueId val="{00000003-A27A-4455-8753-A91B6FDE2B94}"/>
            </c:ext>
          </c:extLst>
        </c:ser>
        <c:dLbls>
          <c:showLegendKey val="0"/>
          <c:showVal val="0"/>
          <c:showCatName val="0"/>
          <c:showSerName val="0"/>
          <c:showPercent val="0"/>
          <c:showBubbleSize val="0"/>
        </c:dLbls>
        <c:hiLowLines>
          <c:spPr>
            <a:ln>
              <a:noFill/>
            </a:ln>
          </c:spPr>
        </c:hiLowLines>
        <c:marker val="1"/>
        <c:smooth val="0"/>
        <c:axId val="77501805"/>
        <c:axId val="61456584"/>
      </c:lineChart>
      <c:catAx>
        <c:axId val="77501805"/>
        <c:scaling>
          <c:orientation val="minMax"/>
        </c:scaling>
        <c:delete val="0"/>
        <c:axPos val="b"/>
        <c:title>
          <c:tx>
            <c:rich>
              <a:bodyPr rot="0"/>
              <a:lstStyle/>
              <a:p>
                <a:pPr>
                  <a:defRPr sz="800" b="0" strike="noStrike" spc="-1">
                    <a:solidFill>
                      <a:srgbClr val="000000"/>
                    </a:solidFill>
                    <a:latin typeface="Arial"/>
                    <a:ea typeface="Arial"/>
                  </a:defRPr>
                </a:pPr>
                <a:r>
                  <a:rPr lang="fr-FR" sz="800" b="0" strike="noStrike" spc="-1">
                    <a:solidFill>
                      <a:srgbClr val="000000"/>
                    </a:solidFill>
                    <a:latin typeface="Arial"/>
                    <a:ea typeface="Arial"/>
                  </a:rPr>
                  <a:t>mois</a:t>
                </a:r>
              </a:p>
            </c:rich>
          </c:tx>
          <c:layout>
            <c:manualLayout>
              <c:xMode val="edge"/>
              <c:yMode val="edge"/>
              <c:x val="0.518059390319491"/>
              <c:y val="0.87009423833949695"/>
            </c:manualLayout>
          </c:layout>
          <c:overlay val="0"/>
          <c:spPr>
            <a:noFill/>
            <a:ln w="25560">
              <a:noFill/>
            </a:ln>
          </c:spPr>
        </c:title>
        <c:numFmt formatCode="General" sourceLinked="1"/>
        <c:majorTickMark val="out"/>
        <c:minorTickMark val="none"/>
        <c:tickLblPos val="low"/>
        <c:spPr>
          <a:ln w="3240">
            <a:solidFill>
              <a:srgbClr val="000000"/>
            </a:solidFill>
            <a:round/>
          </a:ln>
        </c:spPr>
        <c:txPr>
          <a:bodyPr rot="-2700000"/>
          <a:lstStyle/>
          <a:p>
            <a:pPr>
              <a:defRPr sz="800" b="0" strike="noStrike" spc="-1">
                <a:solidFill>
                  <a:srgbClr val="000000"/>
                </a:solidFill>
                <a:latin typeface="Arial"/>
                <a:ea typeface="Arial"/>
              </a:defRPr>
            </a:pPr>
            <a:endParaRPr lang="fr-FR"/>
          </a:p>
        </c:txPr>
        <c:crossAx val="61456584"/>
        <c:crosses val="autoZero"/>
        <c:auto val="1"/>
        <c:lblAlgn val="ctr"/>
        <c:lblOffset val="100"/>
        <c:noMultiLvlLbl val="1"/>
      </c:catAx>
      <c:valAx>
        <c:axId val="61456584"/>
        <c:scaling>
          <c:orientation val="minMax"/>
          <c:max val="4.0000000000000008E-2"/>
        </c:scaling>
        <c:delete val="0"/>
        <c:axPos val="l"/>
        <c:majorGridlines>
          <c:spPr>
            <a:ln w="12600">
              <a:solidFill>
                <a:srgbClr val="969696"/>
              </a:solidFill>
              <a:prstDash val="sysDash"/>
              <a:round/>
            </a:ln>
          </c:spPr>
        </c:majorGridlines>
        <c:numFmt formatCode="0.0%" sourceLinked="0"/>
        <c:majorTickMark val="out"/>
        <c:minorTickMark val="none"/>
        <c:tickLblPos val="nextTo"/>
        <c:spPr>
          <a:ln w="3240">
            <a:solidFill>
              <a:srgbClr val="000000"/>
            </a:solidFill>
            <a:round/>
          </a:ln>
        </c:spPr>
        <c:txPr>
          <a:bodyPr/>
          <a:lstStyle/>
          <a:p>
            <a:pPr>
              <a:defRPr sz="800" b="0" strike="noStrike" spc="-1">
                <a:solidFill>
                  <a:srgbClr val="000000"/>
                </a:solidFill>
                <a:latin typeface="Arial"/>
                <a:ea typeface="Arial"/>
              </a:defRPr>
            </a:pPr>
            <a:endParaRPr lang="fr-FR"/>
          </a:p>
        </c:txPr>
        <c:crossAx val="77501805"/>
        <c:crossesAt val="1"/>
        <c:crossBetween val="between"/>
      </c:valAx>
      <c:spPr>
        <a:solidFill>
          <a:srgbClr val="FFFFFF"/>
        </a:solidFill>
        <a:ln>
          <a:noFill/>
        </a:ln>
      </c:spPr>
    </c:plotArea>
    <c:legend>
      <c:legendPos val="r"/>
      <c:layout>
        <c:manualLayout>
          <c:xMode val="edge"/>
          <c:yMode val="edge"/>
          <c:x val="3.6220472440944902E-2"/>
          <c:y val="0.84177351648078702"/>
          <c:w val="0.88188976377952699"/>
          <c:h val="0.13924074948044701"/>
        </c:manualLayout>
      </c:layout>
      <c:overlay val="0"/>
      <c:spPr>
        <a:solidFill>
          <a:srgbClr val="FFFFFF"/>
        </a:solidFill>
        <a:ln w="25560">
          <a:noFill/>
        </a:ln>
      </c:spPr>
      <c:txPr>
        <a:bodyPr/>
        <a:lstStyle/>
        <a:p>
          <a:pPr>
            <a:defRPr sz="619" b="0" strike="noStrike" spc="-1">
              <a:solidFill>
                <a:srgbClr val="000000"/>
              </a:solidFill>
              <a:latin typeface="Arial"/>
              <a:ea typeface="Arial"/>
            </a:defRPr>
          </a:pPr>
          <a:endParaRPr lang="fr-FR"/>
        </a:p>
      </c:txPr>
    </c:legend>
    <c:plotVisOnly val="1"/>
    <c:dispBlanksAs val="gap"/>
    <c:showDLblsOverMax val="1"/>
  </c:chart>
  <c:spPr>
    <a:solidFill>
      <a:srgbClr val="FFFFFF"/>
    </a:solidFill>
    <a:ln w="3240">
      <a:solidFill>
        <a:srgbClr val="000000"/>
      </a:solidFill>
      <a:round/>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c:style val="2"/>
  <c:chart>
    <c:title>
      <c:tx>
        <c:rich>
          <a:bodyPr rot="0"/>
          <a:lstStyle/>
          <a:p>
            <a:pPr>
              <a:defRPr sz="800" b="1" strike="noStrike" spc="-1">
                <a:solidFill>
                  <a:srgbClr val="000000"/>
                </a:solidFill>
                <a:latin typeface="Arial"/>
                <a:ea typeface="Arial"/>
              </a:defRPr>
            </a:pPr>
            <a:r>
              <a:rPr lang="fr-FR" sz="800" b="1" strike="noStrike" spc="-1">
                <a:solidFill>
                  <a:srgbClr val="000000"/>
                </a:solidFill>
                <a:latin typeface="Arial"/>
                <a:ea typeface="Arial"/>
              </a:rPr>
              <a:t>Prix moyen du lait payé au producteur en Normandie</a:t>
            </a:r>
          </a:p>
        </c:rich>
      </c:tx>
      <c:layout>
        <c:manualLayout>
          <c:xMode val="edge"/>
          <c:yMode val="edge"/>
          <c:x val="0.30953886609507419"/>
          <c:y val="3.4316370351849174E-2"/>
        </c:manualLayout>
      </c:layout>
      <c:overlay val="0"/>
      <c:spPr>
        <a:noFill/>
        <a:ln w="25560">
          <a:noFill/>
        </a:ln>
      </c:spPr>
    </c:title>
    <c:autoTitleDeleted val="0"/>
    <c:plotArea>
      <c:layout>
        <c:manualLayout>
          <c:layoutTarget val="inner"/>
          <c:xMode val="edge"/>
          <c:yMode val="edge"/>
          <c:x val="0.121949876067199"/>
          <c:y val="0.17185216120275601"/>
          <c:w val="0.83299366565684396"/>
          <c:h val="0.51858425558571697"/>
        </c:manualLayout>
      </c:layout>
      <c:lineChart>
        <c:grouping val="standard"/>
        <c:varyColors val="0"/>
        <c:ser>
          <c:idx val="0"/>
          <c:order val="0"/>
          <c:tx>
            <c:v>moy 5 ans</c:v>
          </c:tx>
          <c:spPr>
            <a:ln w="25560">
              <a:solidFill>
                <a:srgbClr val="808080"/>
              </a:solidFill>
              <a:round/>
            </a:ln>
          </c:spPr>
          <c:marker>
            <c:symbol val="none"/>
          </c:marker>
          <c:dLbls>
            <c:spPr>
              <a:noFill/>
              <a:ln>
                <a:noFill/>
              </a:ln>
              <a:effectLst/>
            </c:spPr>
            <c:txPr>
              <a:bodyPr/>
              <a:lstStyle/>
              <a:p>
                <a:pPr>
                  <a:defRPr sz="1000" b="0" strike="noStrike" spc="-1">
                    <a:solidFill>
                      <a:srgbClr val="000000"/>
                    </a:solidFill>
                    <a:latin typeface="Arial"/>
                    <a:ea typeface="Arial"/>
                  </a:defRPr>
                </a:pPr>
                <a:endParaRPr lang="fr-FR"/>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campagne2022_2023!$A$30:$A$41</c:f>
              <c:strCache>
                <c:ptCount val="12"/>
                <c:pt idx="0">
                  <c:v>avril</c:v>
                </c:pt>
                <c:pt idx="1">
                  <c:v>mai</c:v>
                </c:pt>
                <c:pt idx="2">
                  <c:v>juin</c:v>
                </c:pt>
                <c:pt idx="3">
                  <c:v>juillet</c:v>
                </c:pt>
                <c:pt idx="4">
                  <c:v>août</c:v>
                </c:pt>
                <c:pt idx="5">
                  <c:v>septembre</c:v>
                </c:pt>
                <c:pt idx="6">
                  <c:v>octobre</c:v>
                </c:pt>
                <c:pt idx="7">
                  <c:v>novembre</c:v>
                </c:pt>
                <c:pt idx="8">
                  <c:v>décembre</c:v>
                </c:pt>
                <c:pt idx="9">
                  <c:v>janvier</c:v>
                </c:pt>
                <c:pt idx="10">
                  <c:v>février</c:v>
                </c:pt>
                <c:pt idx="11">
                  <c:v>mars</c:v>
                </c:pt>
              </c:strCache>
            </c:strRef>
          </c:cat>
          <c:val>
            <c:numRef>
              <c:f>campagne2022_2023!$C$277:$C$288</c:f>
              <c:numCache>
                <c:formatCode>0</c:formatCode>
                <c:ptCount val="12"/>
                <c:pt idx="0">
                  <c:v>353.81572684356399</c:v>
                </c:pt>
                <c:pt idx="1">
                  <c:v>351.47534025689311</c:v>
                </c:pt>
                <c:pt idx="2">
                  <c:v>351.22575196795088</c:v>
                </c:pt>
                <c:pt idx="3">
                  <c:v>357.92567427488535</c:v>
                </c:pt>
                <c:pt idx="4">
                  <c:v>363.57971568934204</c:v>
                </c:pt>
                <c:pt idx="5">
                  <c:v>374.38308366830711</c:v>
                </c:pt>
                <c:pt idx="6">
                  <c:v>381.33479237942942</c:v>
                </c:pt>
                <c:pt idx="7">
                  <c:v>386.04005234438432</c:v>
                </c:pt>
                <c:pt idx="8">
                  <c:v>386.17930362218544</c:v>
                </c:pt>
                <c:pt idx="9">
                  <c:v>379.84324021522832</c:v>
                </c:pt>
                <c:pt idx="10">
                  <c:v>379.5474932543994</c:v>
                </c:pt>
                <c:pt idx="11">
                  <c:v>376.97997779037996</c:v>
                </c:pt>
              </c:numCache>
            </c:numRef>
          </c:val>
          <c:smooth val="0"/>
          <c:extLst>
            <c:ext xmlns:c16="http://schemas.microsoft.com/office/drawing/2014/chart" uri="{C3380CC4-5D6E-409C-BE32-E72D297353CC}">
              <c16:uniqueId val="{00000000-0287-4E75-A594-EA53A4CB8220}"/>
            </c:ext>
          </c:extLst>
        </c:ser>
        <c:ser>
          <c:idx val="2"/>
          <c:order val="1"/>
          <c:tx>
            <c:v>2021-2022</c:v>
          </c:tx>
          <c:spPr>
            <a:ln w="19080">
              <a:solidFill>
                <a:srgbClr val="2E75B6"/>
              </a:solidFill>
              <a:round/>
            </a:ln>
          </c:spPr>
          <c:marker>
            <c:symbol val="none"/>
          </c:marker>
          <c:dLbls>
            <c:spPr>
              <a:noFill/>
              <a:ln>
                <a:noFill/>
              </a:ln>
              <a:effectLst/>
            </c:spPr>
            <c:txPr>
              <a:bodyPr/>
              <a:lstStyle/>
              <a:p>
                <a:pPr>
                  <a:defRPr sz="1000" b="0" strike="noStrike" spc="-1">
                    <a:solidFill>
                      <a:srgbClr val="000000"/>
                    </a:solidFill>
                    <a:latin typeface="Arial"/>
                    <a:ea typeface="Arial"/>
                  </a:defRPr>
                </a:pPr>
                <a:endParaRPr lang="fr-FR"/>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campagne2022_2023!$A$30:$A$41</c:f>
              <c:strCache>
                <c:ptCount val="12"/>
                <c:pt idx="0">
                  <c:v>avril</c:v>
                </c:pt>
                <c:pt idx="1">
                  <c:v>mai</c:v>
                </c:pt>
                <c:pt idx="2">
                  <c:v>juin</c:v>
                </c:pt>
                <c:pt idx="3">
                  <c:v>juillet</c:v>
                </c:pt>
                <c:pt idx="4">
                  <c:v>août</c:v>
                </c:pt>
                <c:pt idx="5">
                  <c:v>septembre</c:v>
                </c:pt>
                <c:pt idx="6">
                  <c:v>octobre</c:v>
                </c:pt>
                <c:pt idx="7">
                  <c:v>novembre</c:v>
                </c:pt>
                <c:pt idx="8">
                  <c:v>décembre</c:v>
                </c:pt>
                <c:pt idx="9">
                  <c:v>janvier</c:v>
                </c:pt>
                <c:pt idx="10">
                  <c:v>février</c:v>
                </c:pt>
                <c:pt idx="11">
                  <c:v>mars</c:v>
                </c:pt>
              </c:strCache>
            </c:strRef>
          </c:cat>
          <c:val>
            <c:numRef>
              <c:f>campagne2022_2023!$D$303:$D$314</c:f>
              <c:numCache>
                <c:formatCode>0</c:formatCode>
                <c:ptCount val="12"/>
                <c:pt idx="0">
                  <c:v>374.89730547560657</c:v>
                </c:pt>
                <c:pt idx="1">
                  <c:v>370.93418948920169</c:v>
                </c:pt>
                <c:pt idx="2">
                  <c:v>374.53653015339404</c:v>
                </c:pt>
                <c:pt idx="3">
                  <c:v>378.71671385013997</c:v>
                </c:pt>
                <c:pt idx="4">
                  <c:v>384.961652952777</c:v>
                </c:pt>
                <c:pt idx="5">
                  <c:v>389.65116724129416</c:v>
                </c:pt>
                <c:pt idx="6">
                  <c:v>397.95386786267528</c:v>
                </c:pt>
                <c:pt idx="7">
                  <c:v>408.27135803152976</c:v>
                </c:pt>
                <c:pt idx="8">
                  <c:v>414.42690280820182</c:v>
                </c:pt>
                <c:pt idx="9">
                  <c:v>417.96841450039756</c:v>
                </c:pt>
                <c:pt idx="10">
                  <c:v>422.94960199007534</c:v>
                </c:pt>
                <c:pt idx="11">
                  <c:v>434.22010550985385</c:v>
                </c:pt>
              </c:numCache>
            </c:numRef>
          </c:val>
          <c:smooth val="0"/>
          <c:extLst>
            <c:ext xmlns:c16="http://schemas.microsoft.com/office/drawing/2014/chart" uri="{C3380CC4-5D6E-409C-BE32-E72D297353CC}">
              <c16:uniqueId val="{00000002-0287-4E75-A594-EA53A4CB8220}"/>
            </c:ext>
          </c:extLst>
        </c:ser>
        <c:ser>
          <c:idx val="3"/>
          <c:order val="2"/>
          <c:tx>
            <c:v>2017-2018</c:v>
          </c:tx>
          <c:spPr>
            <a:ln w="19080">
              <a:solidFill>
                <a:srgbClr val="4472C4"/>
              </a:solidFill>
              <a:prstDash val="dash"/>
              <a:round/>
            </a:ln>
          </c:spPr>
          <c:marker>
            <c:symbol val="none"/>
          </c:marker>
          <c:dLbls>
            <c:spPr>
              <a:noFill/>
              <a:ln>
                <a:noFill/>
              </a:ln>
              <a:effectLst/>
            </c:spPr>
            <c:txPr>
              <a:bodyPr/>
              <a:lstStyle/>
              <a:p>
                <a:pPr>
                  <a:defRPr sz="1000" b="0" strike="noStrike" spc="-1">
                    <a:solidFill>
                      <a:srgbClr val="000000"/>
                    </a:solidFill>
                    <a:latin typeface="Arial"/>
                    <a:ea typeface="Arial"/>
                  </a:defRPr>
                </a:pPr>
                <a:endParaRPr lang="fr-FR"/>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campagne2022_2023!$A$30:$A$41</c:f>
              <c:strCache>
                <c:ptCount val="12"/>
                <c:pt idx="0">
                  <c:v>avril</c:v>
                </c:pt>
                <c:pt idx="1">
                  <c:v>mai</c:v>
                </c:pt>
                <c:pt idx="2">
                  <c:v>juin</c:v>
                </c:pt>
                <c:pt idx="3">
                  <c:v>juillet</c:v>
                </c:pt>
                <c:pt idx="4">
                  <c:v>août</c:v>
                </c:pt>
                <c:pt idx="5">
                  <c:v>septembre</c:v>
                </c:pt>
                <c:pt idx="6">
                  <c:v>octobre</c:v>
                </c:pt>
                <c:pt idx="7">
                  <c:v>novembre</c:v>
                </c:pt>
                <c:pt idx="8">
                  <c:v>décembre</c:v>
                </c:pt>
                <c:pt idx="9">
                  <c:v>janvier</c:v>
                </c:pt>
                <c:pt idx="10">
                  <c:v>février</c:v>
                </c:pt>
                <c:pt idx="11">
                  <c:v>mars</c:v>
                </c:pt>
              </c:strCache>
            </c:strRef>
          </c:cat>
          <c:val>
            <c:numRef>
              <c:f>campagne2022_2023!$D$290:$D$301</c:f>
              <c:numCache>
                <c:formatCode>0</c:formatCode>
                <c:ptCount val="12"/>
                <c:pt idx="0">
                  <c:v>334.86052358543282</c:v>
                </c:pt>
                <c:pt idx="1">
                  <c:v>332.38834799324343</c:v>
                </c:pt>
                <c:pt idx="2">
                  <c:v>332.31694166723622</c:v>
                </c:pt>
                <c:pt idx="3">
                  <c:v>347.4229331747643</c:v>
                </c:pt>
                <c:pt idx="4">
                  <c:v>357.99718518514248</c:v>
                </c:pt>
                <c:pt idx="5">
                  <c:v>372.13640634450064</c:v>
                </c:pt>
                <c:pt idx="6">
                  <c:v>369.29989757588146</c:v>
                </c:pt>
                <c:pt idx="7">
                  <c:v>376.54384590904868</c:v>
                </c:pt>
                <c:pt idx="8">
                  <c:v>372.08295985235134</c:v>
                </c:pt>
                <c:pt idx="9">
                  <c:v>358.34755547288751</c:v>
                </c:pt>
                <c:pt idx="10">
                  <c:v>359.93141281434413</c:v>
                </c:pt>
                <c:pt idx="11">
                  <c:v>350.45711305646358</c:v>
                </c:pt>
              </c:numCache>
            </c:numRef>
          </c:val>
          <c:smooth val="0"/>
          <c:extLst>
            <c:ext xmlns:c16="http://schemas.microsoft.com/office/drawing/2014/chart" uri="{C3380CC4-5D6E-409C-BE32-E72D297353CC}">
              <c16:uniqueId val="{00000003-0287-4E75-A594-EA53A4CB8220}"/>
            </c:ext>
          </c:extLst>
        </c:ser>
        <c:ser>
          <c:idx val="1"/>
          <c:order val="3"/>
          <c:tx>
            <c:strRef>
              <c:f>campagne2022_2023!$R$29</c:f>
              <c:strCache>
                <c:ptCount val="1"/>
                <c:pt idx="0">
                  <c:v>2022-2023</c:v>
                </c:pt>
              </c:strCache>
            </c:strRef>
          </c:tx>
          <c:spPr>
            <a:ln>
              <a:solidFill>
                <a:schemeClr val="accent1">
                  <a:lumMod val="50000"/>
                </a:schemeClr>
              </a:solidFill>
            </a:ln>
          </c:spPr>
          <c:marker>
            <c:symbol val="square"/>
            <c:size val="5"/>
            <c:spPr>
              <a:solidFill>
                <a:schemeClr val="accent1">
                  <a:lumMod val="50000"/>
                </a:schemeClr>
              </a:solidFill>
              <a:ln>
                <a:noFill/>
              </a:ln>
            </c:spPr>
          </c:marker>
          <c:cat>
            <c:strRef>
              <c:f>campagne2022_2023!$A$30:$A$41</c:f>
              <c:strCache>
                <c:ptCount val="12"/>
                <c:pt idx="0">
                  <c:v>avril</c:v>
                </c:pt>
                <c:pt idx="1">
                  <c:v>mai</c:v>
                </c:pt>
                <c:pt idx="2">
                  <c:v>juin</c:v>
                </c:pt>
                <c:pt idx="3">
                  <c:v>juillet</c:v>
                </c:pt>
                <c:pt idx="4">
                  <c:v>août</c:v>
                </c:pt>
                <c:pt idx="5">
                  <c:v>septembre</c:v>
                </c:pt>
                <c:pt idx="6">
                  <c:v>octobre</c:v>
                </c:pt>
                <c:pt idx="7">
                  <c:v>novembre</c:v>
                </c:pt>
                <c:pt idx="8">
                  <c:v>décembre</c:v>
                </c:pt>
                <c:pt idx="9">
                  <c:v>janvier</c:v>
                </c:pt>
                <c:pt idx="10">
                  <c:v>février</c:v>
                </c:pt>
                <c:pt idx="11">
                  <c:v>mars</c:v>
                </c:pt>
              </c:strCache>
            </c:strRef>
          </c:cat>
          <c:val>
            <c:numRef>
              <c:f>campagne2022_2023!$R$30:$R$41</c:f>
              <c:numCache>
                <c:formatCode>0</c:formatCode>
                <c:ptCount val="12"/>
                <c:pt idx="0">
                  <c:v>441.74128178263811</c:v>
                </c:pt>
                <c:pt idx="1">
                  <c:v>443.9435408727818</c:v>
                </c:pt>
                <c:pt idx="2">
                  <c:v>450.59541496356439</c:v>
                </c:pt>
                <c:pt idx="3">
                  <c:v>455.95092681732586</c:v>
                </c:pt>
                <c:pt idx="4">
                  <c:v>458.98518462090203</c:v>
                </c:pt>
                <c:pt idx="5">
                  <c:v>475.77100714652539</c:v>
                </c:pt>
                <c:pt idx="6">
                  <c:v>497.47402582142746</c:v>
                </c:pt>
                <c:pt idx="7">
                  <c:v>511.94009788981384</c:v>
                </c:pt>
                <c:pt idx="8">
                  <c:v>521.96191239738641</c:v>
                </c:pt>
                <c:pt idx="9">
                  <c:v>510.38598150374986</c:v>
                </c:pt>
                <c:pt idx="10">
                  <c:v>508.16475908268876</c:v>
                </c:pt>
                <c:pt idx="11">
                  <c:v>500.02019715205296</c:v>
                </c:pt>
              </c:numCache>
            </c:numRef>
          </c:val>
          <c:smooth val="0"/>
          <c:extLst>
            <c:ext xmlns:c16="http://schemas.microsoft.com/office/drawing/2014/chart" uri="{C3380CC4-5D6E-409C-BE32-E72D297353CC}">
              <c16:uniqueId val="{00000000-7473-4D53-BBC6-F87DE21BFCED}"/>
            </c:ext>
          </c:extLst>
        </c:ser>
        <c:dLbls>
          <c:showLegendKey val="0"/>
          <c:showVal val="0"/>
          <c:showCatName val="0"/>
          <c:showSerName val="0"/>
          <c:showPercent val="0"/>
          <c:showBubbleSize val="0"/>
        </c:dLbls>
        <c:hiLowLines>
          <c:spPr>
            <a:ln>
              <a:noFill/>
            </a:ln>
          </c:spPr>
        </c:hiLowLines>
        <c:smooth val="0"/>
        <c:axId val="79208516"/>
        <c:axId val="14526671"/>
      </c:lineChart>
      <c:catAx>
        <c:axId val="79208516"/>
        <c:scaling>
          <c:orientation val="minMax"/>
        </c:scaling>
        <c:delete val="0"/>
        <c:axPos val="b"/>
        <c:numFmt formatCode="General" sourceLinked="1"/>
        <c:majorTickMark val="out"/>
        <c:minorTickMark val="none"/>
        <c:tickLblPos val="nextTo"/>
        <c:spPr>
          <a:ln w="3240">
            <a:solidFill>
              <a:srgbClr val="000000"/>
            </a:solidFill>
            <a:round/>
          </a:ln>
        </c:spPr>
        <c:txPr>
          <a:bodyPr rot="-5400000"/>
          <a:lstStyle/>
          <a:p>
            <a:pPr>
              <a:defRPr sz="800" b="0" strike="noStrike" spc="-1">
                <a:solidFill>
                  <a:srgbClr val="000000"/>
                </a:solidFill>
                <a:latin typeface="Arial"/>
                <a:ea typeface="Arial"/>
              </a:defRPr>
            </a:pPr>
            <a:endParaRPr lang="fr-FR"/>
          </a:p>
        </c:txPr>
        <c:crossAx val="14526671"/>
        <c:crosses val="autoZero"/>
        <c:auto val="1"/>
        <c:lblAlgn val="ctr"/>
        <c:lblOffset val="100"/>
        <c:noMultiLvlLbl val="1"/>
      </c:catAx>
      <c:valAx>
        <c:axId val="14526671"/>
        <c:scaling>
          <c:orientation val="minMax"/>
          <c:max val="550"/>
          <c:min val="300"/>
        </c:scaling>
        <c:delete val="0"/>
        <c:axPos val="l"/>
        <c:majorGridlines>
          <c:spPr>
            <a:ln w="12600">
              <a:solidFill>
                <a:srgbClr val="969696"/>
              </a:solidFill>
              <a:prstDash val="sysDash"/>
              <a:round/>
            </a:ln>
          </c:spPr>
        </c:majorGridlines>
        <c:title>
          <c:tx>
            <c:rich>
              <a:bodyPr rot="-5400000"/>
              <a:lstStyle/>
              <a:p>
                <a:pPr>
                  <a:defRPr sz="800" b="0" strike="noStrike" spc="-1">
                    <a:solidFill>
                      <a:srgbClr val="000000"/>
                    </a:solidFill>
                    <a:latin typeface="Arial"/>
                    <a:ea typeface="Arial"/>
                  </a:defRPr>
                </a:pPr>
                <a:r>
                  <a:rPr lang="fr-FR" sz="800" b="0" strike="noStrike" spc="-1">
                    <a:solidFill>
                      <a:srgbClr val="000000"/>
                    </a:solidFill>
                    <a:latin typeface="Arial"/>
                    <a:ea typeface="Arial"/>
                  </a:rPr>
                  <a:t>€ / 1000 litres</a:t>
                </a:r>
              </a:p>
            </c:rich>
          </c:tx>
          <c:layout>
            <c:manualLayout>
              <c:xMode val="edge"/>
              <c:yMode val="edge"/>
              <c:x val="3.0405892424571163E-2"/>
              <c:y val="0.32220072788312926"/>
            </c:manualLayout>
          </c:layout>
          <c:overlay val="0"/>
          <c:spPr>
            <a:noFill/>
            <a:ln w="25560">
              <a:noFill/>
            </a:ln>
          </c:spPr>
        </c:title>
        <c:numFmt formatCode="General" sourceLinked="0"/>
        <c:majorTickMark val="out"/>
        <c:minorTickMark val="none"/>
        <c:tickLblPos val="nextTo"/>
        <c:spPr>
          <a:ln w="3240">
            <a:solidFill>
              <a:srgbClr val="000000"/>
            </a:solidFill>
            <a:round/>
          </a:ln>
        </c:spPr>
        <c:txPr>
          <a:bodyPr/>
          <a:lstStyle/>
          <a:p>
            <a:pPr>
              <a:defRPr sz="800" b="0" strike="noStrike" spc="-1">
                <a:solidFill>
                  <a:srgbClr val="000000"/>
                </a:solidFill>
                <a:latin typeface="Arial"/>
                <a:ea typeface="Arial"/>
              </a:defRPr>
            </a:pPr>
            <a:endParaRPr lang="fr-FR"/>
          </a:p>
        </c:txPr>
        <c:crossAx val="79208516"/>
        <c:crossesAt val="1"/>
        <c:crossBetween val="midCat"/>
      </c:valAx>
      <c:spPr>
        <a:noFill/>
        <a:ln w="12600">
          <a:solidFill>
            <a:srgbClr val="808080"/>
          </a:solidFill>
          <a:round/>
        </a:ln>
      </c:spPr>
    </c:plotArea>
    <c:legend>
      <c:legendPos val="r"/>
      <c:layout>
        <c:manualLayout>
          <c:xMode val="edge"/>
          <c:yMode val="edge"/>
          <c:x val="9.6258970239647926E-2"/>
          <c:y val="0.87153666978115252"/>
          <c:w val="0.8504459217761785"/>
          <c:h val="0.12846333021884745"/>
        </c:manualLayout>
      </c:layout>
      <c:overlay val="1"/>
      <c:spPr>
        <a:solidFill>
          <a:srgbClr val="FFFFFF"/>
        </a:solidFill>
        <a:ln w="25560">
          <a:noFill/>
        </a:ln>
      </c:spPr>
      <c:txPr>
        <a:bodyPr/>
        <a:lstStyle/>
        <a:p>
          <a:pPr>
            <a:defRPr sz="619" b="0" strike="noStrike" spc="-1">
              <a:solidFill>
                <a:srgbClr val="000000"/>
              </a:solidFill>
              <a:latin typeface="Arial"/>
              <a:ea typeface="Arial"/>
            </a:defRPr>
          </a:pPr>
          <a:endParaRPr lang="fr-FR"/>
        </a:p>
      </c:txPr>
    </c:legend>
    <c:plotVisOnly val="1"/>
    <c:dispBlanksAs val="gap"/>
    <c:showDLblsOverMax val="1"/>
  </c:chart>
  <c:spPr>
    <a:solidFill>
      <a:srgbClr val="FFFFFF"/>
    </a:solidFill>
    <a:ln w="3240">
      <a:solidFill>
        <a:srgbClr val="000000"/>
      </a:solidFill>
      <a:round/>
    </a:ln>
  </c:sp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0</xdr:rowOff>
    </xdr:from>
    <xdr:to>
      <xdr:col>0</xdr:col>
      <xdr:colOff>75960</xdr:colOff>
      <xdr:row>9</xdr:row>
      <xdr:rowOff>114120</xdr:rowOff>
    </xdr:to>
    <xdr:pic>
      <xdr:nvPicPr>
        <xdr:cNvPr id="2" name="Picture 1"/>
        <xdr:cNvPicPr/>
      </xdr:nvPicPr>
      <xdr:blipFill>
        <a:blip xmlns:r="http://schemas.openxmlformats.org/officeDocument/2006/relationships" r:embed="rId1"/>
        <a:stretch/>
      </xdr:blipFill>
      <xdr:spPr>
        <a:xfrm>
          <a:off x="0" y="1533240"/>
          <a:ext cx="75960" cy="114120"/>
        </a:xfrm>
        <a:prstGeom prst="rect">
          <a:avLst/>
        </a:prstGeom>
        <a:ln>
          <a:noFill/>
        </a:ln>
      </xdr:spPr>
    </xdr:pic>
    <xdr:clientData/>
  </xdr:twoCellAnchor>
  <xdr:twoCellAnchor>
    <xdr:from>
      <xdr:col>0</xdr:col>
      <xdr:colOff>0</xdr:colOff>
      <xdr:row>10</xdr:row>
      <xdr:rowOff>0</xdr:rowOff>
    </xdr:from>
    <xdr:to>
      <xdr:col>0</xdr:col>
      <xdr:colOff>75960</xdr:colOff>
      <xdr:row>10</xdr:row>
      <xdr:rowOff>114120</xdr:rowOff>
    </xdr:to>
    <xdr:pic>
      <xdr:nvPicPr>
        <xdr:cNvPr id="3" name="Picture 2"/>
        <xdr:cNvPicPr/>
      </xdr:nvPicPr>
      <xdr:blipFill>
        <a:blip xmlns:r="http://schemas.openxmlformats.org/officeDocument/2006/relationships" r:embed="rId1"/>
        <a:stretch/>
      </xdr:blipFill>
      <xdr:spPr>
        <a:xfrm>
          <a:off x="0" y="1695240"/>
          <a:ext cx="75960" cy="114120"/>
        </a:xfrm>
        <a:prstGeom prst="rect">
          <a:avLst/>
        </a:prstGeom>
        <a:ln>
          <a:noFill/>
        </a:ln>
      </xdr:spPr>
    </xdr:pic>
    <xdr:clientData/>
  </xdr:twoCellAnchor>
  <xdr:twoCellAnchor>
    <xdr:from>
      <xdr:col>0</xdr:col>
      <xdr:colOff>0</xdr:colOff>
      <xdr:row>11</xdr:row>
      <xdr:rowOff>0</xdr:rowOff>
    </xdr:from>
    <xdr:to>
      <xdr:col>0</xdr:col>
      <xdr:colOff>75960</xdr:colOff>
      <xdr:row>11</xdr:row>
      <xdr:rowOff>114120</xdr:rowOff>
    </xdr:to>
    <xdr:pic>
      <xdr:nvPicPr>
        <xdr:cNvPr id="4" name="Picture 3"/>
        <xdr:cNvPicPr/>
      </xdr:nvPicPr>
      <xdr:blipFill>
        <a:blip xmlns:r="http://schemas.openxmlformats.org/officeDocument/2006/relationships" r:embed="rId1"/>
        <a:stretch/>
      </xdr:blipFill>
      <xdr:spPr>
        <a:xfrm>
          <a:off x="0" y="1857240"/>
          <a:ext cx="75960" cy="114120"/>
        </a:xfrm>
        <a:prstGeom prst="rect">
          <a:avLst/>
        </a:prstGeom>
        <a:ln>
          <a:noFill/>
        </a:ln>
      </xdr:spPr>
    </xdr:pic>
    <xdr:clientData/>
  </xdr:twoCellAnchor>
  <xdr:twoCellAnchor>
    <xdr:from>
      <xdr:col>0</xdr:col>
      <xdr:colOff>0</xdr:colOff>
      <xdr:row>12</xdr:row>
      <xdr:rowOff>0</xdr:rowOff>
    </xdr:from>
    <xdr:to>
      <xdr:col>0</xdr:col>
      <xdr:colOff>75960</xdr:colOff>
      <xdr:row>12</xdr:row>
      <xdr:rowOff>114120</xdr:rowOff>
    </xdr:to>
    <xdr:pic>
      <xdr:nvPicPr>
        <xdr:cNvPr id="5" name="Picture 4"/>
        <xdr:cNvPicPr/>
      </xdr:nvPicPr>
      <xdr:blipFill>
        <a:blip xmlns:r="http://schemas.openxmlformats.org/officeDocument/2006/relationships" r:embed="rId1"/>
        <a:stretch/>
      </xdr:blipFill>
      <xdr:spPr>
        <a:xfrm>
          <a:off x="0" y="2019240"/>
          <a:ext cx="75960" cy="114120"/>
        </a:xfrm>
        <a:prstGeom prst="rect">
          <a:avLst/>
        </a:prstGeom>
        <a:ln>
          <a:noFill/>
        </a:ln>
      </xdr:spPr>
    </xdr:pic>
    <xdr:clientData/>
  </xdr:twoCellAnchor>
  <xdr:twoCellAnchor>
    <xdr:from>
      <xdr:col>0</xdr:col>
      <xdr:colOff>0</xdr:colOff>
      <xdr:row>13</xdr:row>
      <xdr:rowOff>0</xdr:rowOff>
    </xdr:from>
    <xdr:to>
      <xdr:col>0</xdr:col>
      <xdr:colOff>75960</xdr:colOff>
      <xdr:row>13</xdr:row>
      <xdr:rowOff>114120</xdr:rowOff>
    </xdr:to>
    <xdr:pic>
      <xdr:nvPicPr>
        <xdr:cNvPr id="6" name="Picture 5"/>
        <xdr:cNvPicPr/>
      </xdr:nvPicPr>
      <xdr:blipFill>
        <a:blip xmlns:r="http://schemas.openxmlformats.org/officeDocument/2006/relationships" r:embed="rId1"/>
        <a:stretch/>
      </xdr:blipFill>
      <xdr:spPr>
        <a:xfrm>
          <a:off x="0" y="2180880"/>
          <a:ext cx="75960" cy="114120"/>
        </a:xfrm>
        <a:prstGeom prst="rect">
          <a:avLst/>
        </a:prstGeom>
        <a:ln>
          <a:noFill/>
        </a:ln>
      </xdr:spPr>
    </xdr:pic>
    <xdr:clientData/>
  </xdr:twoCellAnchor>
  <xdr:twoCellAnchor>
    <xdr:from>
      <xdr:col>0</xdr:col>
      <xdr:colOff>0</xdr:colOff>
      <xdr:row>14</xdr:row>
      <xdr:rowOff>0</xdr:rowOff>
    </xdr:from>
    <xdr:to>
      <xdr:col>0</xdr:col>
      <xdr:colOff>75960</xdr:colOff>
      <xdr:row>14</xdr:row>
      <xdr:rowOff>114120</xdr:rowOff>
    </xdr:to>
    <xdr:pic>
      <xdr:nvPicPr>
        <xdr:cNvPr id="7" name="Picture 6"/>
        <xdr:cNvPicPr/>
      </xdr:nvPicPr>
      <xdr:blipFill>
        <a:blip xmlns:r="http://schemas.openxmlformats.org/officeDocument/2006/relationships" r:embed="rId1"/>
        <a:stretch/>
      </xdr:blipFill>
      <xdr:spPr>
        <a:xfrm>
          <a:off x="0" y="2342880"/>
          <a:ext cx="75960" cy="11412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7530</xdr:colOff>
      <xdr:row>23</xdr:row>
      <xdr:rowOff>154950</xdr:rowOff>
    </xdr:from>
    <xdr:to>
      <xdr:col>28</xdr:col>
      <xdr:colOff>207075</xdr:colOff>
      <xdr:row>44</xdr:row>
      <xdr:rowOff>108420</xdr:rowOff>
    </xdr:to>
    <xdr:graphicFrame macro="">
      <xdr:nvGraphicFramePr>
        <xdr:cNvPr id="6"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20</xdr:col>
      <xdr:colOff>390</xdr:colOff>
      <xdr:row>46</xdr:row>
      <xdr:rowOff>87540</xdr:rowOff>
    </xdr:from>
    <xdr:to>
      <xdr:col>28</xdr:col>
      <xdr:colOff>181110</xdr:colOff>
      <xdr:row>65</xdr:row>
      <xdr:rowOff>1890</xdr:rowOff>
    </xdr:to>
    <xdr:graphicFrame macro="">
      <xdr:nvGraphicFramePr>
        <xdr:cNvPr id="7"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20</xdr:col>
      <xdr:colOff>18915</xdr:colOff>
      <xdr:row>73</xdr:row>
      <xdr:rowOff>125490</xdr:rowOff>
    </xdr:from>
    <xdr:to>
      <xdr:col>28</xdr:col>
      <xdr:colOff>304500</xdr:colOff>
      <xdr:row>94</xdr:row>
      <xdr:rowOff>106470</xdr:rowOff>
    </xdr:to>
    <xdr:graphicFrame macro="">
      <xdr:nvGraphicFramePr>
        <xdr:cNvPr id="8"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srise\b-conjoncture\a-pilotage\a-cellule_veille\20230421-2022-2023-cellule_veil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Lait"/>
      <sheetName val="Cotations_poudre_beurre"/>
      <sheetName val="Produits laitiers"/>
      <sheetName val="Cotations_viande"/>
      <sheetName val="Abattages_bov_porc"/>
      <sheetName val="Céréales_grandes cultures"/>
      <sheetName val="Prairies"/>
      <sheetName val="Légumes"/>
      <sheetName val="Météo"/>
      <sheetName val="Feuil4"/>
    </sheetNames>
    <sheetDataSet>
      <sheetData sheetId="0"/>
      <sheetData sheetId="1">
        <row r="3">
          <cell r="E3" t="str">
            <v>Source : FranceAgriMer - Agreste - enquête mensuelle laitière – Extraction du 11/05/2023  - DRAAF Normandie</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topLeftCell="A4" zoomScaleNormal="100" workbookViewId="0">
      <selection activeCell="D51" sqref="D51"/>
    </sheetView>
  </sheetViews>
  <sheetFormatPr baseColWidth="10" defaultColWidth="9.1796875" defaultRowHeight="12.5" x14ac:dyDescent="0.25"/>
  <cols>
    <col min="1" max="1025" width="11" customWidth="1"/>
  </cols>
  <sheetData>
    <row r="1" spans="1:1" ht="15.5" x14ac:dyDescent="0.35">
      <c r="A1" s="1" t="s">
        <v>0</v>
      </c>
    </row>
    <row r="2" spans="1:1" ht="15.5" x14ac:dyDescent="0.35">
      <c r="A2" s="1" t="s">
        <v>1</v>
      </c>
    </row>
    <row r="4" spans="1:1" ht="13" x14ac:dyDescent="0.3">
      <c r="A4" s="2" t="s">
        <v>2</v>
      </c>
    </row>
    <row r="6" spans="1:1" x14ac:dyDescent="0.25">
      <c r="A6" s="3" t="s">
        <v>3</v>
      </c>
    </row>
    <row r="7" spans="1:1" x14ac:dyDescent="0.25">
      <c r="A7" s="3" t="s">
        <v>4</v>
      </c>
    </row>
    <row r="9" spans="1:1" x14ac:dyDescent="0.25">
      <c r="A9" s="3" t="s">
        <v>5</v>
      </c>
    </row>
    <row r="10" spans="1:1" x14ac:dyDescent="0.25">
      <c r="A10" s="3" t="s">
        <v>6</v>
      </c>
    </row>
    <row r="11" spans="1:1" x14ac:dyDescent="0.25">
      <c r="A11" s="3" t="s">
        <v>7</v>
      </c>
    </row>
    <row r="12" spans="1:1" x14ac:dyDescent="0.25">
      <c r="A12" s="3" t="s">
        <v>8</v>
      </c>
    </row>
    <row r="13" spans="1:1" x14ac:dyDescent="0.25">
      <c r="A13" s="3" t="s">
        <v>9</v>
      </c>
    </row>
    <row r="14" spans="1:1" x14ac:dyDescent="0.25">
      <c r="A14" s="3" t="s">
        <v>10</v>
      </c>
    </row>
    <row r="16" spans="1:1" ht="13" x14ac:dyDescent="0.3">
      <c r="A16" s="2" t="s">
        <v>11</v>
      </c>
    </row>
    <row r="18" spans="1:1" x14ac:dyDescent="0.25">
      <c r="A18" s="3" t="s">
        <v>12</v>
      </c>
    </row>
    <row r="19" spans="1:1" x14ac:dyDescent="0.25">
      <c r="A19" s="3" t="s">
        <v>13</v>
      </c>
    </row>
    <row r="21" spans="1:1" ht="13" x14ac:dyDescent="0.3">
      <c r="A21" s="2" t="s">
        <v>14</v>
      </c>
    </row>
    <row r="23" spans="1:1" ht="13" x14ac:dyDescent="0.3">
      <c r="A23" s="4" t="s">
        <v>15</v>
      </c>
    </row>
    <row r="24" spans="1:1" x14ac:dyDescent="0.25">
      <c r="A24" s="3" t="s">
        <v>16</v>
      </c>
    </row>
    <row r="25" spans="1:1" x14ac:dyDescent="0.25">
      <c r="A25" s="3" t="s">
        <v>17</v>
      </c>
    </row>
    <row r="26" spans="1:1" x14ac:dyDescent="0.25">
      <c r="A26" s="3" t="s">
        <v>18</v>
      </c>
    </row>
    <row r="28" spans="1:1" ht="13" x14ac:dyDescent="0.3">
      <c r="A28" s="4" t="s">
        <v>19</v>
      </c>
    </row>
    <row r="29" spans="1:1" x14ac:dyDescent="0.25">
      <c r="A29" s="3" t="s">
        <v>20</v>
      </c>
    </row>
    <row r="30" spans="1:1" x14ac:dyDescent="0.25">
      <c r="A30" s="3" t="s">
        <v>21</v>
      </c>
    </row>
    <row r="31" spans="1:1" x14ac:dyDescent="0.25">
      <c r="A31" s="3" t="s">
        <v>22</v>
      </c>
    </row>
    <row r="32" spans="1:1" x14ac:dyDescent="0.25">
      <c r="A32" s="3" t="s">
        <v>23</v>
      </c>
    </row>
    <row r="33" spans="1:12" x14ac:dyDescent="0.25">
      <c r="A33" s="3" t="s">
        <v>24</v>
      </c>
    </row>
    <row r="36" spans="1:12" ht="13" x14ac:dyDescent="0.3">
      <c r="A36" s="2" t="s">
        <v>25</v>
      </c>
    </row>
    <row r="38" spans="1:12" x14ac:dyDescent="0.25">
      <c r="A38" s="3" t="s">
        <v>26</v>
      </c>
    </row>
    <row r="39" spans="1:12" x14ac:dyDescent="0.25">
      <c r="A39" s="3" t="s">
        <v>27</v>
      </c>
    </row>
    <row r="40" spans="1:12" x14ac:dyDescent="0.25">
      <c r="A40" s="3" t="s">
        <v>28</v>
      </c>
    </row>
    <row r="41" spans="1:12" x14ac:dyDescent="0.25">
      <c r="A41" s="3" t="s">
        <v>29</v>
      </c>
    </row>
    <row r="42" spans="1:12" x14ac:dyDescent="0.25">
      <c r="A42" s="3" t="s">
        <v>30</v>
      </c>
    </row>
    <row r="45" spans="1:12" ht="13" x14ac:dyDescent="0.3">
      <c r="A45" s="2" t="s">
        <v>31</v>
      </c>
    </row>
    <row r="46" spans="1:12" ht="12.75" customHeight="1" x14ac:dyDescent="0.25">
      <c r="A46" s="199" t="s">
        <v>32</v>
      </c>
      <c r="B46" s="199"/>
      <c r="C46" s="199"/>
      <c r="D46" s="199"/>
      <c r="E46" s="199"/>
      <c r="F46" s="199"/>
      <c r="G46" s="199"/>
      <c r="H46" s="199"/>
      <c r="I46" s="199"/>
      <c r="J46" s="199"/>
      <c r="K46" s="199"/>
      <c r="L46" s="199"/>
    </row>
    <row r="47" spans="1:12" x14ac:dyDescent="0.25">
      <c r="A47" s="199"/>
      <c r="B47" s="199"/>
      <c r="C47" s="199"/>
      <c r="D47" s="199"/>
      <c r="E47" s="199"/>
      <c r="F47" s="199"/>
      <c r="G47" s="199"/>
      <c r="H47" s="199"/>
      <c r="I47" s="199"/>
      <c r="J47" s="199"/>
      <c r="K47" s="199"/>
      <c r="L47" s="199"/>
    </row>
    <row r="48" spans="1:12" x14ac:dyDescent="0.25">
      <c r="A48" s="199"/>
      <c r="B48" s="199"/>
      <c r="C48" s="199"/>
      <c r="D48" s="199"/>
      <c r="E48" s="199"/>
      <c r="F48" s="199"/>
      <c r="G48" s="199"/>
      <c r="H48" s="199"/>
      <c r="I48" s="199"/>
      <c r="J48" s="199"/>
      <c r="K48" s="199"/>
      <c r="L48" s="199"/>
    </row>
    <row r="49" spans="1:14" x14ac:dyDescent="0.25">
      <c r="A49" s="199"/>
      <c r="B49" s="199"/>
      <c r="C49" s="199"/>
      <c r="D49" s="199"/>
      <c r="E49" s="199"/>
      <c r="F49" s="199"/>
      <c r="G49" s="199"/>
      <c r="H49" s="199"/>
      <c r="I49" s="199"/>
      <c r="J49" s="199"/>
      <c r="K49" s="199"/>
      <c r="L49" s="199"/>
    </row>
    <row r="51" spans="1:14" ht="13" x14ac:dyDescent="0.3">
      <c r="A51" s="2" t="s">
        <v>33</v>
      </c>
    </row>
    <row r="52" spans="1:14" ht="12.75" customHeight="1" x14ac:dyDescent="0.25">
      <c r="A52" s="199" t="s">
        <v>34</v>
      </c>
      <c r="B52" s="199"/>
      <c r="C52" s="199"/>
      <c r="D52" s="199"/>
      <c r="E52" s="199"/>
      <c r="F52" s="199"/>
      <c r="G52" s="199"/>
      <c r="H52" s="199"/>
      <c r="I52" s="199"/>
      <c r="J52" s="199"/>
      <c r="K52" s="199"/>
      <c r="L52" s="199"/>
    </row>
    <row r="53" spans="1:14" x14ac:dyDescent="0.25">
      <c r="A53" s="199"/>
      <c r="B53" s="199"/>
      <c r="C53" s="199"/>
      <c r="D53" s="199"/>
      <c r="E53" s="199"/>
      <c r="F53" s="199"/>
      <c r="G53" s="199"/>
      <c r="H53" s="199"/>
      <c r="I53" s="199"/>
      <c r="J53" s="199"/>
      <c r="K53" s="199"/>
      <c r="L53" s="199"/>
    </row>
    <row r="54" spans="1:14" x14ac:dyDescent="0.25">
      <c r="A54" s="199"/>
      <c r="B54" s="199"/>
      <c r="C54" s="199"/>
      <c r="D54" s="199"/>
      <c r="E54" s="199"/>
      <c r="F54" s="199"/>
      <c r="G54" s="199"/>
      <c r="H54" s="199"/>
      <c r="I54" s="199"/>
      <c r="J54" s="199"/>
      <c r="K54" s="199"/>
      <c r="L54" s="199"/>
    </row>
    <row r="57" spans="1:14" x14ac:dyDescent="0.25">
      <c r="A57" s="5" t="s">
        <v>35</v>
      </c>
      <c r="B57" s="5"/>
      <c r="C57" s="5"/>
      <c r="D57" s="5"/>
      <c r="E57" s="5"/>
      <c r="F57" s="5"/>
      <c r="G57" s="5"/>
      <c r="H57" s="5"/>
      <c r="I57" s="5"/>
      <c r="J57" s="5"/>
      <c r="K57" s="5"/>
      <c r="L57" s="5"/>
      <c r="M57" s="5"/>
      <c r="N57" s="5"/>
    </row>
    <row r="58" spans="1:14" x14ac:dyDescent="0.25">
      <c r="A58" s="5" t="s">
        <v>36</v>
      </c>
      <c r="B58" s="5"/>
      <c r="C58" s="5"/>
      <c r="D58" s="5"/>
      <c r="E58" s="5"/>
      <c r="F58" s="5"/>
      <c r="G58" s="5"/>
      <c r="H58" s="5"/>
      <c r="I58" s="5"/>
      <c r="J58" s="5"/>
      <c r="K58" s="5"/>
      <c r="L58" s="5"/>
      <c r="M58" s="5"/>
      <c r="N58" s="5"/>
    </row>
  </sheetData>
  <mergeCells count="2">
    <mergeCell ref="A46:L49"/>
    <mergeCell ref="A52:L54"/>
  </mergeCells>
  <pageMargins left="0.74791666666666701" right="0.74791666666666701" top="0.98402777777777795" bottom="0.98402777777777795" header="0.51180555555555496" footer="0.51180555555555496"/>
  <pageSetup paperSize="9" firstPageNumber="0"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315"/>
  <sheetViews>
    <sheetView tabSelected="1" topLeftCell="A7" zoomScaleNormal="100" workbookViewId="0">
      <selection activeCell="AJ23" sqref="AJ23"/>
    </sheetView>
  </sheetViews>
  <sheetFormatPr baseColWidth="10" defaultColWidth="9.1796875" defaultRowHeight="12.5" x14ac:dyDescent="0.25"/>
  <cols>
    <col min="1" max="2" width="11" customWidth="1"/>
    <col min="3" max="3" width="11.26953125" customWidth="1"/>
    <col min="4" max="4" width="11.453125" customWidth="1"/>
    <col min="5" max="31" width="11" customWidth="1"/>
    <col min="32" max="32" width="11" style="12" customWidth="1"/>
    <col min="33" max="33" width="11" customWidth="1"/>
    <col min="34" max="34" width="14.453125" customWidth="1"/>
    <col min="35" max="35" width="14.81640625" customWidth="1"/>
    <col min="36" max="1026" width="11" customWidth="1"/>
  </cols>
  <sheetData>
    <row r="1" spans="1:39" ht="18" x14ac:dyDescent="0.4">
      <c r="A1" s="6"/>
      <c r="I1" s="7" t="s">
        <v>37</v>
      </c>
    </row>
    <row r="2" spans="1:39" ht="18" x14ac:dyDescent="0.4">
      <c r="A2" s="3" t="s">
        <v>38</v>
      </c>
      <c r="J2" s="8" t="s">
        <v>117</v>
      </c>
      <c r="U2" s="9"/>
      <c r="X2" s="7" t="s">
        <v>37</v>
      </c>
    </row>
    <row r="3" spans="1:39" ht="15.5" x14ac:dyDescent="0.35">
      <c r="D3" s="1" t="str">
        <f>[1]Lait!$E$3</f>
        <v>Source : FranceAgriMer - Agreste - enquête mensuelle laitière – Extraction du 11/05/2023  - DRAAF Normandie</v>
      </c>
      <c r="E3" s="1"/>
      <c r="F3" s="1"/>
      <c r="G3" s="1"/>
      <c r="J3" s="10"/>
      <c r="U3" s="9"/>
      <c r="X3" s="8"/>
    </row>
    <row r="4" spans="1:39" ht="13" x14ac:dyDescent="0.3">
      <c r="E4" s="2" t="s">
        <v>39</v>
      </c>
      <c r="J4" s="10"/>
      <c r="U4" s="9"/>
      <c r="Y4" s="11" t="s">
        <v>40</v>
      </c>
    </row>
    <row r="5" spans="1:39" ht="13" x14ac:dyDescent="0.3">
      <c r="A5" s="3" t="s">
        <v>41</v>
      </c>
      <c r="C5" s="6"/>
      <c r="E5" s="208"/>
      <c r="F5" s="208"/>
      <c r="G5" s="208"/>
      <c r="H5" s="208"/>
      <c r="I5" s="208"/>
      <c r="J5" s="208"/>
      <c r="K5" s="208"/>
      <c r="L5" s="208"/>
      <c r="M5" s="208"/>
      <c r="N5" s="208"/>
      <c r="O5" s="208"/>
      <c r="P5" s="208"/>
      <c r="Q5" s="208"/>
      <c r="R5" s="208"/>
      <c r="S5" s="208"/>
      <c r="T5" s="208"/>
      <c r="U5" s="9"/>
      <c r="X5" s="10"/>
    </row>
    <row r="6" spans="1:39" ht="13" x14ac:dyDescent="0.3">
      <c r="A6" s="3" t="s">
        <v>42</v>
      </c>
      <c r="C6" s="12"/>
      <c r="D6" s="12"/>
      <c r="E6" s="12"/>
      <c r="F6" s="12"/>
      <c r="H6" s="2" t="s">
        <v>43</v>
      </c>
      <c r="U6" s="9"/>
      <c r="V6" s="9"/>
      <c r="W6" s="9"/>
      <c r="X6" s="9"/>
      <c r="Y6" s="9"/>
      <c r="Z6" s="9"/>
      <c r="AA6" s="9"/>
      <c r="AB6" s="9"/>
    </row>
    <row r="7" spans="1:39" ht="13" x14ac:dyDescent="0.3">
      <c r="U7" s="9"/>
      <c r="V7" s="9"/>
      <c r="W7" s="2" t="s">
        <v>43</v>
      </c>
      <c r="X7" s="9"/>
      <c r="Y7" s="9"/>
      <c r="Z7" s="9"/>
      <c r="AA7" s="9"/>
      <c r="AB7" s="9"/>
    </row>
    <row r="8" spans="1:39" ht="13.5" thickBot="1" x14ac:dyDescent="0.35">
      <c r="A8" s="13"/>
      <c r="B8" s="205" t="s">
        <v>44</v>
      </c>
      <c r="C8" s="205"/>
      <c r="D8" s="205"/>
      <c r="E8" s="205" t="s">
        <v>45</v>
      </c>
      <c r="F8" s="205"/>
      <c r="G8" s="205"/>
      <c r="H8" s="207" t="s">
        <v>46</v>
      </c>
      <c r="I8" s="207"/>
      <c r="J8" s="207"/>
      <c r="K8" s="205" t="s">
        <v>47</v>
      </c>
      <c r="L8" s="205"/>
      <c r="M8" s="205"/>
      <c r="N8" s="206" t="s">
        <v>48</v>
      </c>
      <c r="O8" s="206"/>
      <c r="P8" s="206"/>
      <c r="Q8" s="200" t="s">
        <v>49</v>
      </c>
      <c r="R8" s="200"/>
      <c r="S8" s="200"/>
      <c r="U8" s="9"/>
      <c r="V8" s="9"/>
      <c r="W8" s="9"/>
      <c r="X8" s="9"/>
      <c r="Y8" s="9"/>
      <c r="Z8" s="9"/>
      <c r="AA8" s="9"/>
      <c r="AB8" s="9"/>
      <c r="AC8" s="9"/>
      <c r="AD8" s="9"/>
      <c r="AE8" s="9"/>
      <c r="AF8" s="127"/>
      <c r="AG8" s="201" t="s">
        <v>109</v>
      </c>
      <c r="AH8" s="201"/>
      <c r="AI8" s="201"/>
    </row>
    <row r="9" spans="1:39" ht="13.5" thickBot="1" x14ac:dyDescent="0.35">
      <c r="A9" s="16" t="s">
        <v>50</v>
      </c>
      <c r="B9" s="17" t="s">
        <v>105</v>
      </c>
      <c r="C9" s="18" t="s">
        <v>108</v>
      </c>
      <c r="D9" s="19" t="s">
        <v>52</v>
      </c>
      <c r="E9" s="17" t="s">
        <v>105</v>
      </c>
      <c r="F9" s="18" t="s">
        <v>108</v>
      </c>
      <c r="G9" s="19" t="s">
        <v>52</v>
      </c>
      <c r="H9" s="17" t="s">
        <v>105</v>
      </c>
      <c r="I9" s="18" t="s">
        <v>108</v>
      </c>
      <c r="J9" s="19" t="s">
        <v>52</v>
      </c>
      <c r="K9" s="17" t="s">
        <v>105</v>
      </c>
      <c r="L9" s="18" t="s">
        <v>108</v>
      </c>
      <c r="M9" s="19" t="s">
        <v>52</v>
      </c>
      <c r="N9" s="17" t="s">
        <v>105</v>
      </c>
      <c r="O9" s="18" t="s">
        <v>108</v>
      </c>
      <c r="P9" s="19" t="s">
        <v>52</v>
      </c>
      <c r="Q9" s="17" t="s">
        <v>105</v>
      </c>
      <c r="R9" s="18" t="s">
        <v>108</v>
      </c>
      <c r="S9" s="19" t="s">
        <v>52</v>
      </c>
      <c r="U9" s="20"/>
      <c r="V9" s="21" t="s">
        <v>53</v>
      </c>
      <c r="W9" s="22" t="s">
        <v>54</v>
      </c>
      <c r="X9" s="14" t="s">
        <v>55</v>
      </c>
      <c r="Y9" s="15" t="s">
        <v>56</v>
      </c>
      <c r="Z9" s="14" t="s">
        <v>57</v>
      </c>
      <c r="AA9" s="23" t="s">
        <v>110</v>
      </c>
      <c r="AB9" s="14" t="s">
        <v>111</v>
      </c>
      <c r="AC9" s="14" t="s">
        <v>112</v>
      </c>
      <c r="AD9" s="14" t="s">
        <v>113</v>
      </c>
      <c r="AE9" s="14" t="s">
        <v>114</v>
      </c>
      <c r="AF9" s="178" t="s">
        <v>51</v>
      </c>
      <c r="AG9" s="24" t="s">
        <v>58</v>
      </c>
      <c r="AH9" s="25" t="s">
        <v>59</v>
      </c>
      <c r="AI9" s="26" t="s">
        <v>60</v>
      </c>
    </row>
    <row r="10" spans="1:39" ht="13.15" customHeight="1" x14ac:dyDescent="0.3">
      <c r="A10" s="27" t="s">
        <v>61</v>
      </c>
      <c r="B10" s="28">
        <v>55716.085999999996</v>
      </c>
      <c r="C10" s="29">
        <v>54048.131000000001</v>
      </c>
      <c r="D10" s="30">
        <v>-2.9936686507375909E-2</v>
      </c>
      <c r="E10" s="28">
        <v>19083.172999999999</v>
      </c>
      <c r="F10" s="31">
        <v>18649.438000000002</v>
      </c>
      <c r="G10" s="32">
        <v>-2.2728662576186776E-2</v>
      </c>
      <c r="H10" s="35">
        <v>150332.299</v>
      </c>
      <c r="I10" s="34">
        <v>150371.72500000001</v>
      </c>
      <c r="J10" s="32">
        <v>2.6225901062026935E-4</v>
      </c>
      <c r="K10" s="35">
        <v>64189.835000000006</v>
      </c>
      <c r="L10" s="34">
        <v>63900.224999999999</v>
      </c>
      <c r="M10" s="32">
        <v>-4.5117735541773119E-3</v>
      </c>
      <c r="N10" s="36">
        <v>49664.88</v>
      </c>
      <c r="O10" s="37">
        <v>49437.767999999996</v>
      </c>
      <c r="P10" s="38">
        <v>-4.572889333468666E-3</v>
      </c>
      <c r="Q10" s="39">
        <v>338986.27300000004</v>
      </c>
      <c r="R10" s="40">
        <v>336407.28700000001</v>
      </c>
      <c r="S10" s="41">
        <v>-7.6079363839020031E-3</v>
      </c>
      <c r="T10" s="90"/>
      <c r="U10" s="42" t="s">
        <v>61</v>
      </c>
      <c r="V10" s="43">
        <v>302082</v>
      </c>
      <c r="W10" s="44">
        <v>326472.2</v>
      </c>
      <c r="X10" s="45">
        <v>319088.109</v>
      </c>
      <c r="Y10" s="46">
        <v>302471.80200000003</v>
      </c>
      <c r="Z10" s="45">
        <v>339683.92499999999</v>
      </c>
      <c r="AA10" s="45">
        <v>329651.14500000002</v>
      </c>
      <c r="AB10" s="47">
        <v>329699.53100000002</v>
      </c>
      <c r="AC10" s="47">
        <v>326569.31599999999</v>
      </c>
      <c r="AD10" s="47">
        <v>325862.29700000002</v>
      </c>
      <c r="AE10" s="47">
        <v>340147.49099999992</v>
      </c>
      <c r="AF10" s="179">
        <v>336356.136</v>
      </c>
      <c r="AG10" s="48">
        <v>333584.3026</v>
      </c>
      <c r="AH10" s="202" t="s">
        <v>115</v>
      </c>
      <c r="AI10" s="203" t="s">
        <v>118</v>
      </c>
      <c r="AJ10" s="90"/>
      <c r="AK10" s="90"/>
      <c r="AM10" s="90"/>
    </row>
    <row r="11" spans="1:39" ht="13" x14ac:dyDescent="0.3">
      <c r="A11" s="49" t="s">
        <v>62</v>
      </c>
      <c r="B11" s="28">
        <v>57913.356999999996</v>
      </c>
      <c r="C11" s="29">
        <v>56037.099000000002</v>
      </c>
      <c r="D11" s="30">
        <v>-3.2397672958243362E-2</v>
      </c>
      <c r="E11" s="28">
        <v>19624.121999999999</v>
      </c>
      <c r="F11" s="31">
        <v>19360.868999999999</v>
      </c>
      <c r="G11" s="30">
        <v>-1.3414765766335934E-2</v>
      </c>
      <c r="H11" s="35">
        <v>157721.24100000001</v>
      </c>
      <c r="I11" s="34">
        <v>156084.41200000001</v>
      </c>
      <c r="J11" s="30">
        <v>-1.0377987071506722E-2</v>
      </c>
      <c r="K11" s="35">
        <v>66222.388999999996</v>
      </c>
      <c r="L11" s="34">
        <v>66076.210999999996</v>
      </c>
      <c r="M11" s="30">
        <v>-2.207380346849197E-3</v>
      </c>
      <c r="N11" s="50">
        <v>51822.463000000003</v>
      </c>
      <c r="O11" s="37">
        <v>51287.875</v>
      </c>
      <c r="P11" s="51">
        <v>-1.0315758245608708E-2</v>
      </c>
      <c r="Q11" s="39">
        <v>353303.57199999999</v>
      </c>
      <c r="R11" s="40">
        <v>348846.46600000001</v>
      </c>
      <c r="S11" s="41">
        <v>-1.2615513550482738E-2</v>
      </c>
      <c r="T11" s="90"/>
      <c r="U11" s="52" t="s">
        <v>62</v>
      </c>
      <c r="V11" s="43">
        <v>315805.7</v>
      </c>
      <c r="W11" s="44">
        <v>322781.3</v>
      </c>
      <c r="X11" s="45">
        <v>323023.76699999999</v>
      </c>
      <c r="Y11" s="46">
        <v>316436.50699999998</v>
      </c>
      <c r="Z11" s="45">
        <v>340339.92599999998</v>
      </c>
      <c r="AA11" s="45">
        <v>340509.52399999998</v>
      </c>
      <c r="AB11" s="47">
        <v>343751.66499999998</v>
      </c>
      <c r="AC11" s="47">
        <v>330570.25099999999</v>
      </c>
      <c r="AD11" s="47">
        <v>338486.44699999999</v>
      </c>
      <c r="AE11" s="47">
        <v>346165.408</v>
      </c>
      <c r="AF11" s="179">
        <v>340953.78399999999</v>
      </c>
      <c r="AG11" s="48">
        <v>341895.89239999995</v>
      </c>
      <c r="AH11" s="202"/>
      <c r="AI11" s="203"/>
      <c r="AJ11" s="90"/>
      <c r="AK11" s="90"/>
      <c r="AL11" s="12"/>
      <c r="AM11" s="90"/>
    </row>
    <row r="12" spans="1:39" ht="13" x14ac:dyDescent="0.3">
      <c r="A12" s="49" t="s">
        <v>63</v>
      </c>
      <c r="B12" s="28">
        <v>53813.778000000006</v>
      </c>
      <c r="C12" s="29">
        <v>51763.753999999994</v>
      </c>
      <c r="D12" s="30">
        <v>-3.8094779370443255E-2</v>
      </c>
      <c r="E12" s="28">
        <v>18025.696</v>
      </c>
      <c r="F12" s="31">
        <v>17703.834999999999</v>
      </c>
      <c r="G12" s="30">
        <v>-1.7855676696200806E-2</v>
      </c>
      <c r="H12" s="35">
        <v>148132.75200000001</v>
      </c>
      <c r="I12" s="34">
        <v>146087.52499999999</v>
      </c>
      <c r="J12" s="30">
        <v>-1.3806717099267951E-2</v>
      </c>
      <c r="K12" s="35">
        <v>60775.577999999994</v>
      </c>
      <c r="L12" s="34">
        <v>60267.903999999995</v>
      </c>
      <c r="M12" s="30">
        <v>-8.35325663212938E-3</v>
      </c>
      <c r="N12" s="50">
        <v>47760.262999999999</v>
      </c>
      <c r="O12" s="37">
        <v>47384.906000000003</v>
      </c>
      <c r="P12" s="51">
        <v>-7.8591903901366056E-3</v>
      </c>
      <c r="Q12" s="39">
        <v>328508.06699999998</v>
      </c>
      <c r="R12" s="40">
        <v>323207.924</v>
      </c>
      <c r="S12" s="41">
        <v>-1.6133981269933262E-2</v>
      </c>
      <c r="T12" s="90"/>
      <c r="U12" s="52" t="s">
        <v>63</v>
      </c>
      <c r="V12" s="43">
        <v>287027.90000000002</v>
      </c>
      <c r="W12" s="44">
        <v>292980.8</v>
      </c>
      <c r="X12" s="45">
        <v>297266.82299999997</v>
      </c>
      <c r="Y12" s="46">
        <v>303459.20500000002</v>
      </c>
      <c r="Z12" s="45">
        <v>314909.06800000003</v>
      </c>
      <c r="AA12" s="45">
        <v>317863.21600000001</v>
      </c>
      <c r="AB12" s="47">
        <v>313289.772</v>
      </c>
      <c r="AC12" s="47">
        <v>306094.27799999999</v>
      </c>
      <c r="AD12" s="47">
        <v>314276.266</v>
      </c>
      <c r="AE12" s="47">
        <v>323449.32899999997</v>
      </c>
      <c r="AF12" s="179">
        <v>318619.32299999997</v>
      </c>
      <c r="AG12" s="48">
        <v>318189.45260000002</v>
      </c>
      <c r="AH12" s="202"/>
      <c r="AI12" s="203"/>
      <c r="AJ12" s="90"/>
      <c r="AK12" s="90"/>
      <c r="AL12" s="12"/>
      <c r="AM12" s="90"/>
    </row>
    <row r="13" spans="1:39" ht="13" x14ac:dyDescent="0.3">
      <c r="A13" s="49" t="s">
        <v>64</v>
      </c>
      <c r="B13" s="28">
        <v>51763.964</v>
      </c>
      <c r="C13" s="29">
        <v>50239.459000000003</v>
      </c>
      <c r="D13" s="30">
        <v>-2.9451086860349363E-2</v>
      </c>
      <c r="E13" s="28">
        <v>17195.754000000001</v>
      </c>
      <c r="F13" s="31">
        <v>17070.300999999999</v>
      </c>
      <c r="G13" s="30">
        <v>-7.2955800600544851E-3</v>
      </c>
      <c r="H13" s="35">
        <v>145775.158</v>
      </c>
      <c r="I13" s="34">
        <v>145678</v>
      </c>
      <c r="J13" s="30">
        <v>-6.6649216048175752E-4</v>
      </c>
      <c r="K13" s="35">
        <v>57985.54</v>
      </c>
      <c r="L13" s="34">
        <v>58435.855000000003</v>
      </c>
      <c r="M13" s="30">
        <v>7.7659878652505121E-3</v>
      </c>
      <c r="N13" s="50">
        <v>45739.161</v>
      </c>
      <c r="O13" s="37">
        <v>46430.560000000005</v>
      </c>
      <c r="P13" s="51">
        <v>1.5116127731332973E-2</v>
      </c>
      <c r="Q13" s="39">
        <v>318459.57700000005</v>
      </c>
      <c r="R13" s="40">
        <v>317854.17499999999</v>
      </c>
      <c r="S13" s="41">
        <v>-1.9010324817458901E-3</v>
      </c>
      <c r="T13" s="90"/>
      <c r="U13" s="52" t="s">
        <v>64</v>
      </c>
      <c r="V13" s="43">
        <v>261837.3</v>
      </c>
      <c r="W13" s="44">
        <v>293049.90000000002</v>
      </c>
      <c r="X13" s="45">
        <v>283686.13500000001</v>
      </c>
      <c r="Y13" s="46">
        <v>290751.01299999998</v>
      </c>
      <c r="Z13" s="45">
        <v>304824.72499999998</v>
      </c>
      <c r="AA13" s="45">
        <v>305998.15999999997</v>
      </c>
      <c r="AB13" s="47">
        <v>308510.13</v>
      </c>
      <c r="AC13" s="47">
        <v>303922.58100000001</v>
      </c>
      <c r="AD13" s="47">
        <v>308603.81400000001</v>
      </c>
      <c r="AE13" s="47">
        <v>316849.91600000003</v>
      </c>
      <c r="AF13" s="179">
        <v>319509.71299999999</v>
      </c>
      <c r="AG13" s="48">
        <v>313469.1202</v>
      </c>
      <c r="AH13" s="202"/>
      <c r="AI13" s="203"/>
      <c r="AJ13" s="90"/>
      <c r="AK13" s="90"/>
      <c r="AL13" s="12"/>
      <c r="AM13" s="90"/>
    </row>
    <row r="14" spans="1:39" ht="13" x14ac:dyDescent="0.3">
      <c r="A14" s="49" t="s">
        <v>65</v>
      </c>
      <c r="B14" s="28">
        <v>50439.605000000003</v>
      </c>
      <c r="C14" s="29">
        <v>48027.260999999999</v>
      </c>
      <c r="D14" s="30">
        <v>-4.7826385634859858E-2</v>
      </c>
      <c r="E14" s="28">
        <v>16599.473000000002</v>
      </c>
      <c r="F14" s="31">
        <v>16695.123</v>
      </c>
      <c r="G14" s="30">
        <v>5.7622311262530701E-3</v>
      </c>
      <c r="H14" s="35">
        <v>144131.20200000002</v>
      </c>
      <c r="I14" s="34">
        <v>139293.071</v>
      </c>
      <c r="J14" s="30">
        <v>-3.3567547712535006E-2</v>
      </c>
      <c r="K14" s="35">
        <v>55840.920000000006</v>
      </c>
      <c r="L14" s="34">
        <v>55196.423000000003</v>
      </c>
      <c r="M14" s="30">
        <v>-1.154166156288261E-2</v>
      </c>
      <c r="N14" s="50">
        <v>45327.358</v>
      </c>
      <c r="O14" s="37">
        <v>44387.682000000001</v>
      </c>
      <c r="P14" s="51">
        <v>-2.0730879571670635E-2</v>
      </c>
      <c r="Q14" s="39">
        <v>312338.55800000008</v>
      </c>
      <c r="R14" s="40">
        <v>303599.56</v>
      </c>
      <c r="S14" s="41">
        <v>-2.7979248082460773E-2</v>
      </c>
      <c r="T14" s="90"/>
      <c r="U14" s="52" t="s">
        <v>65</v>
      </c>
      <c r="V14" s="43">
        <v>250312.1</v>
      </c>
      <c r="W14" s="44">
        <v>281349.5</v>
      </c>
      <c r="X14" s="45">
        <v>269841.28000000003</v>
      </c>
      <c r="Y14" s="46">
        <v>271981.087</v>
      </c>
      <c r="Z14" s="45">
        <v>289870.04800000001</v>
      </c>
      <c r="AA14" s="45">
        <v>291864.65500000003</v>
      </c>
      <c r="AB14" s="47">
        <v>292223.00300000003</v>
      </c>
      <c r="AC14" s="47">
        <v>294994.63199999998</v>
      </c>
      <c r="AD14" s="47">
        <v>297137.62400000001</v>
      </c>
      <c r="AE14" s="47">
        <v>305283.10000000003</v>
      </c>
      <c r="AF14" s="179">
        <v>301930.20600000001</v>
      </c>
      <c r="AG14" s="48">
        <v>302336.82400000002</v>
      </c>
      <c r="AH14" s="202"/>
      <c r="AI14" s="203"/>
      <c r="AJ14" s="90"/>
      <c r="AK14" s="90"/>
      <c r="AL14" s="12"/>
      <c r="AM14" s="90"/>
    </row>
    <row r="15" spans="1:39" ht="13" x14ac:dyDescent="0.3">
      <c r="A15" s="49" t="s">
        <v>66</v>
      </c>
      <c r="B15" s="28">
        <v>47016.26</v>
      </c>
      <c r="C15" s="29">
        <v>46160.474000000002</v>
      </c>
      <c r="D15" s="30">
        <v>-1.820191567768259E-2</v>
      </c>
      <c r="E15" s="28">
        <v>15771.949000000001</v>
      </c>
      <c r="F15" s="31">
        <v>16129.936000000002</v>
      </c>
      <c r="G15" s="30">
        <v>2.2697702103906092E-2</v>
      </c>
      <c r="H15" s="35">
        <v>135937.21900000001</v>
      </c>
      <c r="I15" s="34">
        <v>136345.83799999999</v>
      </c>
      <c r="J15" s="30">
        <v>3.0059390872192449E-3</v>
      </c>
      <c r="K15" s="35">
        <v>53045.822</v>
      </c>
      <c r="L15" s="34">
        <v>53656.332999999999</v>
      </c>
      <c r="M15" s="30">
        <v>1.150912507303592E-2</v>
      </c>
      <c r="N15" s="50">
        <v>43409.885000000002</v>
      </c>
      <c r="O15" s="37">
        <v>43743.398000000001</v>
      </c>
      <c r="P15" s="51">
        <v>7.6828814450902172E-3</v>
      </c>
      <c r="Q15" s="39">
        <v>295181.13500000001</v>
      </c>
      <c r="R15" s="40">
        <v>296035.97899999993</v>
      </c>
      <c r="S15" s="41">
        <v>2.8959980792808704E-3</v>
      </c>
      <c r="T15" s="90"/>
      <c r="U15" s="52" t="s">
        <v>66</v>
      </c>
      <c r="V15" s="43">
        <v>258597.2</v>
      </c>
      <c r="W15" s="44">
        <v>274094.2</v>
      </c>
      <c r="X15" s="45">
        <v>255806.99799999999</v>
      </c>
      <c r="Y15" s="46">
        <v>259542.95600000001</v>
      </c>
      <c r="Z15" s="45">
        <v>279736.52</v>
      </c>
      <c r="AA15" s="45">
        <v>286616.57900000003</v>
      </c>
      <c r="AB15" s="47">
        <v>273611.91399999999</v>
      </c>
      <c r="AC15" s="47">
        <v>286110.15999999997</v>
      </c>
      <c r="AD15" s="47">
        <v>287802.77399999998</v>
      </c>
      <c r="AE15" s="47">
        <v>291955.56400000001</v>
      </c>
      <c r="AF15" s="179">
        <v>299372.22499999998</v>
      </c>
      <c r="AG15" s="48">
        <v>292084.37159999995</v>
      </c>
      <c r="AH15" s="202"/>
      <c r="AI15" s="203"/>
      <c r="AJ15" s="90"/>
      <c r="AK15" s="90"/>
      <c r="AL15" s="12"/>
      <c r="AM15" s="90"/>
    </row>
    <row r="16" spans="1:39" ht="13" x14ac:dyDescent="0.3">
      <c r="A16" s="49" t="s">
        <v>67</v>
      </c>
      <c r="B16" s="28">
        <v>48728.985000000001</v>
      </c>
      <c r="C16" s="29">
        <v>50161.438999999998</v>
      </c>
      <c r="D16" s="30">
        <v>2.9396343880341291E-2</v>
      </c>
      <c r="E16" s="28">
        <v>16586.436000000002</v>
      </c>
      <c r="F16" s="31">
        <v>17266.901999999998</v>
      </c>
      <c r="G16" s="30">
        <v>4.102544995199664E-2</v>
      </c>
      <c r="H16" s="35">
        <v>139493.06200000001</v>
      </c>
      <c r="I16" s="34">
        <v>142219.87</v>
      </c>
      <c r="J16" s="30">
        <v>1.9547982967066835E-2</v>
      </c>
      <c r="K16" s="35">
        <v>55418.665999999997</v>
      </c>
      <c r="L16" s="34">
        <v>57606.678999999996</v>
      </c>
      <c r="M16" s="30">
        <v>3.9481516931497485E-2</v>
      </c>
      <c r="N16" s="50">
        <v>45082.945</v>
      </c>
      <c r="O16" s="37">
        <v>47371.971000000005</v>
      </c>
      <c r="P16" s="51">
        <v>5.0773657310985376E-2</v>
      </c>
      <c r="Q16" s="39">
        <v>305310.09399999998</v>
      </c>
      <c r="R16" s="40">
        <v>314626.86100000003</v>
      </c>
      <c r="S16" s="41">
        <v>3.0515751634467847E-2</v>
      </c>
      <c r="T16" s="90"/>
      <c r="U16" s="52" t="s">
        <v>67</v>
      </c>
      <c r="V16" s="43">
        <v>282993.8</v>
      </c>
      <c r="W16" s="44">
        <v>290300.3</v>
      </c>
      <c r="X16" s="45">
        <v>273191.20699999999</v>
      </c>
      <c r="Y16" s="46">
        <v>290478.85200000001</v>
      </c>
      <c r="Z16" s="45">
        <v>293512.99400000001</v>
      </c>
      <c r="AA16" s="45">
        <v>306779.54700000002</v>
      </c>
      <c r="AB16" s="47">
        <v>290502.76500000001</v>
      </c>
      <c r="AC16" s="47">
        <v>305588.31400000001</v>
      </c>
      <c r="AD16" s="47">
        <v>304677.69699999999</v>
      </c>
      <c r="AE16" s="47">
        <v>303302.7</v>
      </c>
      <c r="AF16" s="179">
        <v>308846.30800000002</v>
      </c>
      <c r="AG16" s="48">
        <v>305545.02259999997</v>
      </c>
      <c r="AH16" s="202"/>
      <c r="AI16" s="203"/>
      <c r="AJ16" s="90"/>
      <c r="AK16" s="90"/>
      <c r="AL16" s="12"/>
      <c r="AM16" s="90"/>
    </row>
    <row r="17" spans="1:39" ht="13" x14ac:dyDescent="0.3">
      <c r="A17" s="49" t="s">
        <v>68</v>
      </c>
      <c r="B17" s="28">
        <v>47753.368000000002</v>
      </c>
      <c r="C17" s="29">
        <v>49199.540999999997</v>
      </c>
      <c r="D17" s="30">
        <v>3.0284209482355218E-2</v>
      </c>
      <c r="E17" s="28">
        <v>16648.275000000001</v>
      </c>
      <c r="F17" s="31">
        <v>17238.905999999999</v>
      </c>
      <c r="G17" s="30">
        <v>3.5477008879298166E-2</v>
      </c>
      <c r="H17" s="35">
        <v>134340.092</v>
      </c>
      <c r="I17" s="34">
        <v>136794.86499999999</v>
      </c>
      <c r="J17" s="30">
        <v>1.8272825062528586E-2</v>
      </c>
      <c r="K17" s="35">
        <v>54868.385000000002</v>
      </c>
      <c r="L17" s="34">
        <v>57160.481000000007</v>
      </c>
      <c r="M17" s="30">
        <v>4.1774438959703453E-2</v>
      </c>
      <c r="N17" s="50">
        <v>44132.177000000003</v>
      </c>
      <c r="O17" s="37">
        <v>46322.534</v>
      </c>
      <c r="P17" s="51">
        <v>4.9631746016064238E-2</v>
      </c>
      <c r="Q17" s="39">
        <v>297742.29700000002</v>
      </c>
      <c r="R17" s="40">
        <v>306716.32699999999</v>
      </c>
      <c r="S17" s="41">
        <v>3.0140259178560669E-2</v>
      </c>
      <c r="T17" s="90"/>
      <c r="U17" s="52" t="s">
        <v>68</v>
      </c>
      <c r="V17" s="43">
        <v>280660</v>
      </c>
      <c r="W17" s="44">
        <v>288285.5</v>
      </c>
      <c r="X17" s="45">
        <v>275795.20600000001</v>
      </c>
      <c r="Y17" s="46">
        <v>288936.00799999997</v>
      </c>
      <c r="Z17" s="45">
        <v>291289.076</v>
      </c>
      <c r="AA17" s="45">
        <v>303474.07400000002</v>
      </c>
      <c r="AB17" s="47">
        <v>284560.14899999998</v>
      </c>
      <c r="AC17" s="47">
        <v>302029.65700000001</v>
      </c>
      <c r="AD17" s="47">
        <v>299805.08100000001</v>
      </c>
      <c r="AE17" s="47">
        <v>301699.5</v>
      </c>
      <c r="AF17" s="179">
        <v>303979.951</v>
      </c>
      <c r="AG17" s="48">
        <v>301051.29720000003</v>
      </c>
      <c r="AH17" s="202"/>
      <c r="AI17" s="203"/>
      <c r="AJ17" s="90"/>
      <c r="AK17" s="90"/>
      <c r="AL17" s="12"/>
      <c r="AM17" s="90"/>
    </row>
    <row r="18" spans="1:39" ht="13" x14ac:dyDescent="0.3">
      <c r="A18" s="49" t="s">
        <v>69</v>
      </c>
      <c r="B18" s="28">
        <v>50272.148000000001</v>
      </c>
      <c r="C18" s="29">
        <v>51264.144999999997</v>
      </c>
      <c r="D18" s="30">
        <v>1.9732536592627747E-2</v>
      </c>
      <c r="E18" s="28">
        <v>17771.321</v>
      </c>
      <c r="F18" s="31">
        <v>18160.788</v>
      </c>
      <c r="G18" s="30">
        <v>2.1915478314752157E-2</v>
      </c>
      <c r="H18" s="33">
        <v>140775.28099999999</v>
      </c>
      <c r="I18" s="34">
        <v>141459.45600000001</v>
      </c>
      <c r="J18" s="30">
        <v>4.8600506789258091E-3</v>
      </c>
      <c r="K18" s="35">
        <v>58525.219000000005</v>
      </c>
      <c r="L18" s="34">
        <v>59537.991999999998</v>
      </c>
      <c r="M18" s="30">
        <v>1.730489893596121E-2</v>
      </c>
      <c r="N18" s="50">
        <v>46894.321000000004</v>
      </c>
      <c r="O18" s="37">
        <v>48041.101999999999</v>
      </c>
      <c r="P18" s="51">
        <v>2.445458161127867E-2</v>
      </c>
      <c r="Q18" s="39">
        <v>314238.28999999998</v>
      </c>
      <c r="R18" s="40">
        <v>318463.48300000001</v>
      </c>
      <c r="S18" s="41">
        <v>1.3445824822939434E-2</v>
      </c>
      <c r="T18" s="90"/>
      <c r="U18" s="52" t="s">
        <v>69</v>
      </c>
      <c r="V18" s="43">
        <v>297192.90000000002</v>
      </c>
      <c r="W18" s="44">
        <v>303362.40000000002</v>
      </c>
      <c r="X18" s="45">
        <v>297610.64500000002</v>
      </c>
      <c r="Y18" s="46">
        <v>314570.54599999997</v>
      </c>
      <c r="Z18" s="45">
        <v>311400.049</v>
      </c>
      <c r="AA18" s="45">
        <v>325377.76199999999</v>
      </c>
      <c r="AB18" s="47">
        <v>309841.147</v>
      </c>
      <c r="AC18" s="47">
        <v>319428.63500000001</v>
      </c>
      <c r="AD18" s="47">
        <v>320574.43599999999</v>
      </c>
      <c r="AE18" s="47">
        <v>321644.40000000002</v>
      </c>
      <c r="AF18" s="179">
        <v>320888.66899999999</v>
      </c>
      <c r="AG18" s="48">
        <v>319354.88600000006</v>
      </c>
      <c r="AH18" s="202"/>
      <c r="AI18" s="203"/>
      <c r="AJ18" s="90"/>
      <c r="AK18" s="90"/>
      <c r="AL18" s="12"/>
      <c r="AM18" s="90"/>
    </row>
    <row r="19" spans="1:39" ht="13" x14ac:dyDescent="0.3">
      <c r="A19" s="49" t="s">
        <v>70</v>
      </c>
      <c r="B19" s="28">
        <v>51973.923999999999</v>
      </c>
      <c r="C19" s="29">
        <v>52334.339</v>
      </c>
      <c r="D19" s="30">
        <v>6.9345350949450157E-3</v>
      </c>
      <c r="E19" s="53">
        <v>18607.971000000001</v>
      </c>
      <c r="F19" s="31">
        <v>19085.560000000001</v>
      </c>
      <c r="G19" s="30">
        <v>2.5665828907407429E-2</v>
      </c>
      <c r="H19" s="33">
        <v>141732.06</v>
      </c>
      <c r="I19" s="34">
        <v>146600.15299999999</v>
      </c>
      <c r="J19" s="30">
        <v>3.4347154765125065E-2</v>
      </c>
      <c r="K19" s="35">
        <v>61062.929999999993</v>
      </c>
      <c r="L19" s="34">
        <v>61550.411</v>
      </c>
      <c r="M19" s="30">
        <v>7.9832559623327359E-3</v>
      </c>
      <c r="N19" s="50">
        <v>48658.415999999997</v>
      </c>
      <c r="O19" s="37">
        <v>49616.030999999995</v>
      </c>
      <c r="P19" s="51">
        <v>1.9680357042448637E-2</v>
      </c>
      <c r="Q19" s="39">
        <v>322035.30099999998</v>
      </c>
      <c r="R19" s="40">
        <v>329186.49400000001</v>
      </c>
      <c r="S19" s="41">
        <v>2.2206239433359531E-2</v>
      </c>
      <c r="T19" s="90"/>
      <c r="U19" s="52" t="s">
        <v>71</v>
      </c>
      <c r="V19" s="43">
        <v>313052.2</v>
      </c>
      <c r="W19" s="44">
        <v>313735.67099999997</v>
      </c>
      <c r="X19" s="45">
        <v>309753.85499999998</v>
      </c>
      <c r="Y19" s="46">
        <v>328706.603</v>
      </c>
      <c r="Z19" s="45">
        <v>323055.04800000001</v>
      </c>
      <c r="AA19" s="45">
        <v>331336.33899999998</v>
      </c>
      <c r="AB19" s="47">
        <v>318787.92599999998</v>
      </c>
      <c r="AC19" s="47">
        <v>330459.96000000002</v>
      </c>
      <c r="AD19" s="47">
        <v>334953.7</v>
      </c>
      <c r="AE19" s="47">
        <v>335325.51299999998</v>
      </c>
      <c r="AF19" s="179">
        <v>327988.48000000004</v>
      </c>
      <c r="AG19" s="48">
        <v>330152.59080000001</v>
      </c>
      <c r="AH19" s="202"/>
      <c r="AI19" s="203"/>
      <c r="AJ19" s="90"/>
      <c r="AK19" s="90"/>
      <c r="AL19" s="12"/>
      <c r="AM19" s="90"/>
    </row>
    <row r="20" spans="1:39" ht="13" x14ac:dyDescent="0.3">
      <c r="A20" s="49" t="s">
        <v>72</v>
      </c>
      <c r="B20" s="54">
        <v>47786.898000000001</v>
      </c>
      <c r="C20" s="55">
        <v>49378.002</v>
      </c>
      <c r="D20" s="30">
        <v>3.3295820959125644E-2</v>
      </c>
      <c r="E20" s="56">
        <v>16894.866999999998</v>
      </c>
      <c r="F20" s="55">
        <v>17657.375</v>
      </c>
      <c r="G20" s="57">
        <v>4.5132524570924426E-2</v>
      </c>
      <c r="H20" s="58">
        <v>132957.78399999999</v>
      </c>
      <c r="I20" s="59">
        <v>136537.21299999999</v>
      </c>
      <c r="J20" s="57">
        <v>2.6921545262818203E-2</v>
      </c>
      <c r="K20" s="60">
        <v>56026.088000000003</v>
      </c>
      <c r="L20" s="59">
        <v>56925.487999999998</v>
      </c>
      <c r="M20" s="57">
        <v>1.6053235771164243E-2</v>
      </c>
      <c r="N20" s="61">
        <v>44303.332000000002</v>
      </c>
      <c r="O20" s="59">
        <v>45461.457000000002</v>
      </c>
      <c r="P20" s="62">
        <v>2.6140810357108135E-2</v>
      </c>
      <c r="Q20" s="63">
        <v>297968.96899999998</v>
      </c>
      <c r="R20" s="40">
        <v>305959.53500000003</v>
      </c>
      <c r="S20" s="64">
        <v>2.6816772319670834E-2</v>
      </c>
      <c r="T20" s="90"/>
      <c r="U20" s="52" t="s">
        <v>73</v>
      </c>
      <c r="V20" s="43">
        <v>287902.8</v>
      </c>
      <c r="W20" s="44">
        <v>289921.85600000003</v>
      </c>
      <c r="X20" s="45">
        <v>281492.02799999999</v>
      </c>
      <c r="Y20" s="46">
        <v>302990.41600000003</v>
      </c>
      <c r="Z20" s="45">
        <v>293273.24699999997</v>
      </c>
      <c r="AA20" s="45">
        <v>306840.74099999998</v>
      </c>
      <c r="AB20" s="47">
        <v>293379.484</v>
      </c>
      <c r="AC20" s="47">
        <v>298587.80300000001</v>
      </c>
      <c r="AD20" s="47">
        <v>305177.59999999998</v>
      </c>
      <c r="AE20" s="47">
        <v>313854.65200000006</v>
      </c>
      <c r="AF20" s="179">
        <v>298696.23000000004</v>
      </c>
      <c r="AG20" s="48">
        <v>302857.05079999997</v>
      </c>
      <c r="AH20" s="202"/>
      <c r="AI20" s="203"/>
      <c r="AJ20" s="90"/>
      <c r="AK20" s="90"/>
      <c r="AL20" s="12"/>
      <c r="AM20" s="90"/>
    </row>
    <row r="21" spans="1:39" ht="13" x14ac:dyDescent="0.3">
      <c r="A21" s="65" t="s">
        <v>74</v>
      </c>
      <c r="B21" s="54">
        <v>54652.449000000001</v>
      </c>
      <c r="C21" s="55">
        <v>55181.098999999995</v>
      </c>
      <c r="D21" s="66">
        <v>9.6729425610917463E-3</v>
      </c>
      <c r="E21" s="56">
        <v>19023.694</v>
      </c>
      <c r="F21" s="55">
        <v>19376.187999999998</v>
      </c>
      <c r="G21" s="67">
        <v>1.852920889076537E-2</v>
      </c>
      <c r="H21" s="58">
        <v>151382.18599999999</v>
      </c>
      <c r="I21" s="59">
        <v>151562.946</v>
      </c>
      <c r="J21" s="68">
        <v>1.1940638775027601E-3</v>
      </c>
      <c r="K21" s="69">
        <v>63691.010000000009</v>
      </c>
      <c r="L21" s="59">
        <v>63594.465000000004</v>
      </c>
      <c r="M21" s="68">
        <v>-1.515834024299556E-3</v>
      </c>
      <c r="N21" s="70">
        <v>49980.71</v>
      </c>
      <c r="O21" s="59">
        <v>50341.536999999997</v>
      </c>
      <c r="P21" s="71">
        <v>7.2193252156682597E-3</v>
      </c>
      <c r="Q21" s="63">
        <v>338730.04900000006</v>
      </c>
      <c r="R21" s="40">
        <v>340056.23500000004</v>
      </c>
      <c r="S21" s="64">
        <v>3.9151708090710002E-3</v>
      </c>
      <c r="T21" s="90"/>
      <c r="U21" s="72" t="s">
        <v>75</v>
      </c>
      <c r="V21" s="43">
        <v>325037</v>
      </c>
      <c r="W21" s="44">
        <v>314954.10100000002</v>
      </c>
      <c r="X21" s="45">
        <v>304372.31800000003</v>
      </c>
      <c r="Y21" s="46">
        <v>343067.995</v>
      </c>
      <c r="Z21" s="45">
        <v>326518.424</v>
      </c>
      <c r="AA21" s="47">
        <v>322797.56300000002</v>
      </c>
      <c r="AB21" s="47">
        <v>321678.848</v>
      </c>
      <c r="AC21" s="47">
        <v>327188.58</v>
      </c>
      <c r="AD21" s="47">
        <v>337000.174</v>
      </c>
      <c r="AE21" s="47">
        <v>337032.62399999995</v>
      </c>
      <c r="AF21" s="179">
        <v>337250.86099999998</v>
      </c>
      <c r="AG21" s="48">
        <v>335440.45759999997</v>
      </c>
      <c r="AH21" s="202"/>
      <c r="AI21" s="203"/>
      <c r="AJ21" s="90"/>
      <c r="AK21" s="90"/>
      <c r="AL21" s="12"/>
      <c r="AM21" s="90"/>
    </row>
    <row r="22" spans="1:39" ht="13" x14ac:dyDescent="0.3">
      <c r="A22" s="73" t="s">
        <v>76</v>
      </c>
      <c r="B22" s="74">
        <v>617830.82200000004</v>
      </c>
      <c r="C22" s="75">
        <v>613794.74300000013</v>
      </c>
      <c r="D22" s="76">
        <v>-6.5326604893789497E-3</v>
      </c>
      <c r="E22" s="77">
        <v>211832.73099999997</v>
      </c>
      <c r="F22" s="75">
        <v>214395.22099999999</v>
      </c>
      <c r="G22" s="67">
        <v>1.2096761382923482E-2</v>
      </c>
      <c r="H22" s="78">
        <v>1722710.3360000001</v>
      </c>
      <c r="I22" s="79">
        <v>1729035.0739999998</v>
      </c>
      <c r="J22" s="68">
        <v>3.6713879680347894E-3</v>
      </c>
      <c r="K22" s="78">
        <v>707652.38199999998</v>
      </c>
      <c r="L22" s="79">
        <v>713908.46699999995</v>
      </c>
      <c r="M22" s="68">
        <v>8.8406188675840269E-3</v>
      </c>
      <c r="N22" s="78">
        <v>562775.91100000008</v>
      </c>
      <c r="O22" s="79">
        <v>569826.821</v>
      </c>
      <c r="P22" s="80">
        <v>1.252880562615255E-2</v>
      </c>
      <c r="Q22" s="78">
        <v>3822802.182000001</v>
      </c>
      <c r="R22" s="79">
        <v>3840960.3259999999</v>
      </c>
      <c r="S22" s="81">
        <v>4.7499564810071782E-3</v>
      </c>
      <c r="U22" s="82" t="s">
        <v>77</v>
      </c>
      <c r="V22" s="83">
        <v>3462500.9</v>
      </c>
      <c r="W22" s="84">
        <v>3591287.7280000001</v>
      </c>
      <c r="X22" s="85">
        <v>3490928.3709999993</v>
      </c>
      <c r="Y22" s="86">
        <v>3613392.9900000007</v>
      </c>
      <c r="Z22" s="85">
        <v>3708413.05</v>
      </c>
      <c r="AA22" s="85">
        <v>3769109.3050000006</v>
      </c>
      <c r="AB22" s="85">
        <v>3679836.3340000007</v>
      </c>
      <c r="AC22" s="85">
        <v>3731544.1669999999</v>
      </c>
      <c r="AD22" s="85">
        <v>3774357.91</v>
      </c>
      <c r="AE22" s="85">
        <v>3836710.1969999997</v>
      </c>
      <c r="AF22" s="85">
        <v>3814391.8859999995</v>
      </c>
      <c r="AG22" s="85">
        <v>3795961.2683999999</v>
      </c>
      <c r="AH22" s="87">
        <v>3731544.1669999999</v>
      </c>
      <c r="AI22" s="88">
        <v>3840960.3259999999</v>
      </c>
      <c r="AJ22" s="90"/>
      <c r="AK22" s="90"/>
      <c r="AL22" s="12"/>
    </row>
    <row r="23" spans="1:39" x14ac:dyDescent="0.25">
      <c r="AC23" s="90"/>
    </row>
    <row r="24" spans="1:39" x14ac:dyDescent="0.25">
      <c r="B24" s="89"/>
      <c r="E24" s="89"/>
      <c r="H24" s="89"/>
      <c r="K24" s="89"/>
      <c r="N24" s="89"/>
      <c r="Q24" s="89"/>
      <c r="R24" s="89"/>
      <c r="S24" s="130"/>
      <c r="AE24" s="90"/>
      <c r="AF24" s="90"/>
      <c r="AG24" s="90"/>
      <c r="AH24" s="90"/>
      <c r="AI24" s="90"/>
    </row>
    <row r="25" spans="1:39" x14ac:dyDescent="0.25">
      <c r="B25" s="89"/>
      <c r="I25" s="90"/>
      <c r="AE25" s="90"/>
      <c r="AF25" s="90"/>
    </row>
    <row r="26" spans="1:39" ht="13" x14ac:dyDescent="0.3">
      <c r="E26" s="2" t="s">
        <v>78</v>
      </c>
      <c r="AE26" s="90"/>
      <c r="AF26" s="90"/>
    </row>
    <row r="27" spans="1:39" x14ac:dyDescent="0.25">
      <c r="AE27" s="90"/>
      <c r="AF27" s="90"/>
    </row>
    <row r="28" spans="1:39" x14ac:dyDescent="0.25">
      <c r="A28" s="91"/>
      <c r="B28" s="204" t="s">
        <v>44</v>
      </c>
      <c r="C28" s="204"/>
      <c r="D28" s="204"/>
      <c r="E28" s="205" t="s">
        <v>45</v>
      </c>
      <c r="F28" s="205"/>
      <c r="G28" s="205"/>
      <c r="H28" s="205" t="s">
        <v>46</v>
      </c>
      <c r="I28" s="205"/>
      <c r="J28" s="205"/>
      <c r="K28" s="205" t="s">
        <v>47</v>
      </c>
      <c r="L28" s="205"/>
      <c r="M28" s="205"/>
      <c r="N28" s="206" t="s">
        <v>48</v>
      </c>
      <c r="O28" s="206"/>
      <c r="P28" s="206"/>
      <c r="Q28" s="205" t="s">
        <v>49</v>
      </c>
      <c r="R28" s="205"/>
      <c r="S28" s="205"/>
      <c r="AE28" s="90"/>
      <c r="AF28" s="90"/>
    </row>
    <row r="29" spans="1:39" ht="13.5" thickBot="1" x14ac:dyDescent="0.35">
      <c r="A29" s="16" t="s">
        <v>79</v>
      </c>
      <c r="B29" s="17" t="s">
        <v>105</v>
      </c>
      <c r="C29" s="18" t="s">
        <v>108</v>
      </c>
      <c r="D29" s="19" t="s">
        <v>52</v>
      </c>
      <c r="E29" s="17" t="s">
        <v>105</v>
      </c>
      <c r="F29" s="18" t="s">
        <v>108</v>
      </c>
      <c r="G29" s="19" t="s">
        <v>52</v>
      </c>
      <c r="H29" s="17" t="s">
        <v>105</v>
      </c>
      <c r="I29" s="18" t="s">
        <v>108</v>
      </c>
      <c r="J29" s="19" t="s">
        <v>52</v>
      </c>
      <c r="K29" s="17" t="s">
        <v>105</v>
      </c>
      <c r="L29" s="18" t="s">
        <v>108</v>
      </c>
      <c r="M29" s="19" t="s">
        <v>52</v>
      </c>
      <c r="N29" s="17" t="s">
        <v>105</v>
      </c>
      <c r="O29" s="18" t="s">
        <v>108</v>
      </c>
      <c r="P29" s="19" t="s">
        <v>52</v>
      </c>
      <c r="Q29" s="17" t="s">
        <v>105</v>
      </c>
      <c r="R29" s="18" t="s">
        <v>108</v>
      </c>
      <c r="S29" s="19" t="s">
        <v>52</v>
      </c>
      <c r="AE29" s="90"/>
      <c r="AF29" s="90"/>
    </row>
    <row r="30" spans="1:39" ht="13" x14ac:dyDescent="0.3">
      <c r="A30" s="27" t="s">
        <v>61</v>
      </c>
      <c r="B30" s="92">
        <v>382.97781527840971</v>
      </c>
      <c r="C30" s="113">
        <v>444.9633</v>
      </c>
      <c r="D30" s="94">
        <v>0.16185137166895514</v>
      </c>
      <c r="E30" s="95">
        <v>369.36476780846448</v>
      </c>
      <c r="F30" s="96">
        <v>437.06680999999998</v>
      </c>
      <c r="G30" s="94">
        <v>0.18329317815889423</v>
      </c>
      <c r="H30" s="92">
        <v>374.87147976519179</v>
      </c>
      <c r="I30" s="113">
        <v>444.52926000000002</v>
      </c>
      <c r="J30" s="57">
        <v>0.18581776420665497</v>
      </c>
      <c r="K30" s="92">
        <v>381.35112704467008</v>
      </c>
      <c r="L30" s="113">
        <v>447.50981999999999</v>
      </c>
      <c r="M30" s="97">
        <v>0.17348498080505292</v>
      </c>
      <c r="N30" s="95">
        <v>359.69494701056237</v>
      </c>
      <c r="O30" s="96">
        <v>424.04606999999999</v>
      </c>
      <c r="P30" s="94">
        <v>0.17890471780118711</v>
      </c>
      <c r="Q30" s="98">
        <v>374.89730547560652</v>
      </c>
      <c r="R30" s="99">
        <v>441.74128178263811</v>
      </c>
      <c r="S30" s="100">
        <v>0.17829943115283586</v>
      </c>
      <c r="AE30" s="90"/>
      <c r="AF30" s="90"/>
    </row>
    <row r="31" spans="1:39" ht="13" x14ac:dyDescent="0.3">
      <c r="A31" s="49" t="s">
        <v>62</v>
      </c>
      <c r="B31" s="92">
        <v>377.31914392848864</v>
      </c>
      <c r="C31" s="113">
        <v>447.08999</v>
      </c>
      <c r="D31" s="101">
        <v>0.18491202260528472</v>
      </c>
      <c r="E31" s="95">
        <v>367.57175538128882</v>
      </c>
      <c r="F31" s="96">
        <v>448.63808</v>
      </c>
      <c r="G31" s="101">
        <v>0.22054557629059279</v>
      </c>
      <c r="H31" s="92">
        <v>370.09828413560228</v>
      </c>
      <c r="I31" s="113">
        <v>442.20708000000002</v>
      </c>
      <c r="J31" s="57">
        <v>0.19483688240493824</v>
      </c>
      <c r="K31" s="92">
        <v>378.73469417815227</v>
      </c>
      <c r="L31" s="113">
        <v>453.339</v>
      </c>
      <c r="M31" s="57">
        <v>0.19698302523812283</v>
      </c>
      <c r="N31" s="95">
        <v>357.64811015136172</v>
      </c>
      <c r="O31" s="96">
        <v>431.91359999999997</v>
      </c>
      <c r="P31" s="101">
        <v>0.20764960792665188</v>
      </c>
      <c r="Q31" s="98">
        <v>370.93418948920174</v>
      </c>
      <c r="R31" s="99">
        <v>443.9435408727818</v>
      </c>
      <c r="S31" s="100">
        <v>0.1968256188088735</v>
      </c>
      <c r="U31" s="12"/>
      <c r="AE31" s="90"/>
      <c r="AF31" s="90"/>
    </row>
    <row r="32" spans="1:39" ht="13" x14ac:dyDescent="0.3">
      <c r="A32" s="49" t="s">
        <v>63</v>
      </c>
      <c r="B32" s="92">
        <v>383.75057846267009</v>
      </c>
      <c r="C32" s="113">
        <v>457.52575999999999</v>
      </c>
      <c r="D32" s="101">
        <v>0.19224774027150171</v>
      </c>
      <c r="E32" s="95">
        <v>367.04125003237743</v>
      </c>
      <c r="F32" s="96">
        <v>448.90112999999997</v>
      </c>
      <c r="G32" s="101">
        <v>0.22302637635525024</v>
      </c>
      <c r="H32" s="92">
        <v>375.05802172929805</v>
      </c>
      <c r="I32" s="113">
        <v>449.72602999999998</v>
      </c>
      <c r="J32" s="57">
        <v>0.19908388554503254</v>
      </c>
      <c r="K32" s="92">
        <v>378.70675407169028</v>
      </c>
      <c r="L32" s="113">
        <v>454.68504000000001</v>
      </c>
      <c r="M32" s="57">
        <v>0.20062564269431227</v>
      </c>
      <c r="N32" s="95">
        <v>360.05937242484993</v>
      </c>
      <c r="O32" s="96">
        <v>441.13645000000008</v>
      </c>
      <c r="P32" s="101">
        <v>0.22517696742381621</v>
      </c>
      <c r="Q32" s="98">
        <v>374.53653015339393</v>
      </c>
      <c r="R32" s="99">
        <v>450.59541496356439</v>
      </c>
      <c r="S32" s="100">
        <v>0.20307467679860247</v>
      </c>
      <c r="U32" s="12"/>
      <c r="AE32" s="90"/>
      <c r="AF32" s="90"/>
    </row>
    <row r="33" spans="1:32" ht="13" x14ac:dyDescent="0.3">
      <c r="A33" s="49" t="s">
        <v>64</v>
      </c>
      <c r="B33" s="92">
        <v>385.2948933750032</v>
      </c>
      <c r="C33" s="113">
        <v>460.90933999999999</v>
      </c>
      <c r="D33" s="101">
        <v>0.19625084039565022</v>
      </c>
      <c r="E33" s="95">
        <v>370.15949238744452</v>
      </c>
      <c r="F33" s="96">
        <v>450.05655999999999</v>
      </c>
      <c r="G33" s="101">
        <v>0.21584497832876726</v>
      </c>
      <c r="H33" s="92">
        <v>379.78063563086425</v>
      </c>
      <c r="I33" s="113">
        <v>457.34798000000001</v>
      </c>
      <c r="J33" s="57">
        <v>0.20424249446074705</v>
      </c>
      <c r="K33" s="92">
        <v>384.29679328566931</v>
      </c>
      <c r="L33" s="113">
        <v>461.43331000000001</v>
      </c>
      <c r="M33" s="57">
        <v>0.20072120835260465</v>
      </c>
      <c r="N33" s="95">
        <v>364.02422620456827</v>
      </c>
      <c r="O33" s="96">
        <v>441.46957999999995</v>
      </c>
      <c r="P33" s="101">
        <v>0.21274780143866101</v>
      </c>
      <c r="Q33" s="98">
        <v>378.71671385013997</v>
      </c>
      <c r="R33" s="99">
        <v>455.95092681732586</v>
      </c>
      <c r="S33" s="100">
        <v>0.20393663691787278</v>
      </c>
      <c r="U33" s="12"/>
      <c r="AE33" s="90"/>
      <c r="AF33" s="90"/>
    </row>
    <row r="34" spans="1:32" ht="13" x14ac:dyDescent="0.3">
      <c r="A34" s="49" t="s">
        <v>65</v>
      </c>
      <c r="B34" s="92">
        <v>390.59405116584833</v>
      </c>
      <c r="C34" s="113">
        <v>465.26614000000001</v>
      </c>
      <c r="D34" s="101">
        <v>0.19117569407744384</v>
      </c>
      <c r="E34" s="102">
        <v>379.41973738501315</v>
      </c>
      <c r="F34" s="96">
        <v>451.95098000000002</v>
      </c>
      <c r="G34" s="101">
        <v>0.19116359922358583</v>
      </c>
      <c r="H34" s="92">
        <v>385</v>
      </c>
      <c r="I34" s="113">
        <v>460.40879000000007</v>
      </c>
      <c r="J34" s="57">
        <v>0.19586698701298721</v>
      </c>
      <c r="K34" s="92">
        <v>392.8</v>
      </c>
      <c r="L34" s="113">
        <v>465.94421</v>
      </c>
      <c r="M34" s="57">
        <v>0.18621234725050906</v>
      </c>
      <c r="N34" s="92">
        <v>370.94516031624897</v>
      </c>
      <c r="O34" s="96">
        <v>441.71391</v>
      </c>
      <c r="P34" s="101">
        <v>0.1907795470991378</v>
      </c>
      <c r="Q34" s="98">
        <v>384.96165295277694</v>
      </c>
      <c r="R34" s="103">
        <v>458.98518462090203</v>
      </c>
      <c r="S34" s="100">
        <v>0.1922880658380941</v>
      </c>
      <c r="U34" s="12"/>
      <c r="AE34" s="90"/>
      <c r="AF34" s="90"/>
    </row>
    <row r="35" spans="1:32" ht="13" x14ac:dyDescent="0.3">
      <c r="A35" s="49" t="s">
        <v>66</v>
      </c>
      <c r="B35" s="92">
        <v>396.64802300162881</v>
      </c>
      <c r="C35" s="113">
        <v>480.05225000000002</v>
      </c>
      <c r="D35" s="101">
        <v>0.21027264012867319</v>
      </c>
      <c r="E35" s="102">
        <v>386.05015524169721</v>
      </c>
      <c r="F35" s="96">
        <v>466.63206000000002</v>
      </c>
      <c r="G35" s="101">
        <v>0.20873428922170056</v>
      </c>
      <c r="H35" s="92">
        <v>388.6</v>
      </c>
      <c r="I35" s="113">
        <v>479.75734</v>
      </c>
      <c r="J35" s="57">
        <v>0.23457884714359234</v>
      </c>
      <c r="K35" s="92">
        <v>398.9</v>
      </c>
      <c r="L35" s="113">
        <v>481.45470999999998</v>
      </c>
      <c r="M35" s="57">
        <v>0.20695590373527195</v>
      </c>
      <c r="N35" s="92">
        <v>375.37123545283112</v>
      </c>
      <c r="O35" s="96">
        <v>455.22618999999997</v>
      </c>
      <c r="P35" s="101">
        <v>0.21273594512599092</v>
      </c>
      <c r="Q35" s="98">
        <v>389.6511672412941</v>
      </c>
      <c r="R35" s="103">
        <v>475.77100714652539</v>
      </c>
      <c r="S35" s="100">
        <v>0.22101779012996259</v>
      </c>
      <c r="U35" s="12"/>
      <c r="AE35" s="90"/>
      <c r="AF35" s="90"/>
    </row>
    <row r="36" spans="1:32" ht="13" x14ac:dyDescent="0.3">
      <c r="A36" s="49" t="s">
        <v>67</v>
      </c>
      <c r="B36" s="92">
        <v>405.32487132242267</v>
      </c>
      <c r="C36" s="113">
        <v>501.94614999999999</v>
      </c>
      <c r="D36" s="101">
        <v>0.23837984173618176</v>
      </c>
      <c r="E36" s="102">
        <v>394.47436790517742</v>
      </c>
      <c r="F36" s="96">
        <v>490.68531000000002</v>
      </c>
      <c r="G36" s="101">
        <v>0.24389656191286302</v>
      </c>
      <c r="H36" s="92">
        <v>396</v>
      </c>
      <c r="I36" s="113">
        <v>499.54343</v>
      </c>
      <c r="J36" s="57">
        <v>0.26147330808080804</v>
      </c>
      <c r="K36" s="92">
        <v>408.29999999999995</v>
      </c>
      <c r="L36" s="113">
        <v>506.45961999999997</v>
      </c>
      <c r="M36" s="57">
        <v>0.2404105314719569</v>
      </c>
      <c r="N36" s="92">
        <v>384.59434035021525</v>
      </c>
      <c r="O36" s="96">
        <v>478.07333999999997</v>
      </c>
      <c r="P36" s="101">
        <v>0.24305869806784441</v>
      </c>
      <c r="Q36" s="98">
        <v>397.95386786267534</v>
      </c>
      <c r="R36" s="103">
        <v>497.47402582142746</v>
      </c>
      <c r="S36" s="100">
        <v>0.25007963484122797</v>
      </c>
      <c r="U36" s="12"/>
      <c r="AE36" s="90"/>
      <c r="AF36" s="90"/>
    </row>
    <row r="37" spans="1:32" ht="13" x14ac:dyDescent="0.3">
      <c r="A37" s="49" t="s">
        <v>68</v>
      </c>
      <c r="B37" s="92">
        <v>413.59807132457365</v>
      </c>
      <c r="C37" s="113">
        <v>516.96898999999996</v>
      </c>
      <c r="D37" s="57">
        <v>0.24993085278268956</v>
      </c>
      <c r="E37" s="102">
        <v>407.65710237525911</v>
      </c>
      <c r="F37" s="96">
        <v>509.26501000000002</v>
      </c>
      <c r="G37" s="57">
        <v>0.24924846649969101</v>
      </c>
      <c r="H37" s="92">
        <v>408.71025654805419</v>
      </c>
      <c r="I37" s="113">
        <v>515.98069999999996</v>
      </c>
      <c r="J37" s="57">
        <v>0.2624608551738985</v>
      </c>
      <c r="K37" s="92">
        <v>415.37847304897082</v>
      </c>
      <c r="L37" s="113">
        <v>517.02810999999997</v>
      </c>
      <c r="M37" s="57">
        <v>0.24471570759288053</v>
      </c>
      <c r="N37" s="92">
        <v>392.5671748199901</v>
      </c>
      <c r="O37" s="96">
        <v>489.38368000000003</v>
      </c>
      <c r="P37" s="57">
        <v>0.24662404650721159</v>
      </c>
      <c r="Q37" s="98">
        <v>408.27135803152981</v>
      </c>
      <c r="R37" s="103">
        <v>511.94009788981384</v>
      </c>
      <c r="S37" s="64">
        <v>0.25392116742678272</v>
      </c>
      <c r="U37" s="12"/>
    </row>
    <row r="38" spans="1:32" ht="13" x14ac:dyDescent="0.3">
      <c r="A38" s="49" t="s">
        <v>69</v>
      </c>
      <c r="B38" s="92">
        <v>417.45643629851395</v>
      </c>
      <c r="C38" s="93">
        <v>522.29465000000005</v>
      </c>
      <c r="D38" s="57">
        <v>0.25113569844810968</v>
      </c>
      <c r="E38" s="102">
        <v>402.82527179525721</v>
      </c>
      <c r="F38" s="96">
        <v>506.9787</v>
      </c>
      <c r="G38" s="57">
        <v>0.25855733365626699</v>
      </c>
      <c r="H38" s="92">
        <v>412.32105404936033</v>
      </c>
      <c r="I38" s="93">
        <v>525.41889000000003</v>
      </c>
      <c r="J38" s="57">
        <v>0.27429556371162267</v>
      </c>
      <c r="K38" s="92">
        <v>416.02237484192756</v>
      </c>
      <c r="L38" s="93">
        <v>521.51472999999999</v>
      </c>
      <c r="M38" s="57">
        <v>0.25357375357071943</v>
      </c>
      <c r="N38" s="92">
        <v>419.9062710550711</v>
      </c>
      <c r="O38" s="96">
        <v>517.64585</v>
      </c>
      <c r="P38" s="57">
        <v>0.23276522805754962</v>
      </c>
      <c r="Q38" s="98">
        <v>414.42690280820182</v>
      </c>
      <c r="R38" s="103">
        <v>521.96191239738641</v>
      </c>
      <c r="S38" s="64">
        <v>0.25947883416958617</v>
      </c>
      <c r="U38" s="12"/>
    </row>
    <row r="39" spans="1:32" ht="13" x14ac:dyDescent="0.3">
      <c r="A39" s="49" t="s">
        <v>70</v>
      </c>
      <c r="B39" s="104">
        <v>422.6037606320981</v>
      </c>
      <c r="C39" s="105">
        <v>510.42951000000005</v>
      </c>
      <c r="D39" s="106">
        <v>0.20782055804836896</v>
      </c>
      <c r="E39" s="107">
        <v>416.05066807730952</v>
      </c>
      <c r="F39" s="108">
        <v>501.02593000000002</v>
      </c>
      <c r="G39" s="106">
        <v>0.20424258015348418</v>
      </c>
      <c r="H39" s="104">
        <v>418.71628949087847</v>
      </c>
      <c r="I39" s="105">
        <v>511.77242000000001</v>
      </c>
      <c r="J39" s="30">
        <v>0.22224148628721729</v>
      </c>
      <c r="K39" s="104">
        <v>426.75235069266546</v>
      </c>
      <c r="L39" s="105">
        <v>511.92682000000002</v>
      </c>
      <c r="M39" s="30">
        <v>0.19958758087468564</v>
      </c>
      <c r="N39" s="107">
        <v>400.54897154950487</v>
      </c>
      <c r="O39" s="108">
        <v>507.93259</v>
      </c>
      <c r="P39" s="106">
        <v>0.26809111014587472</v>
      </c>
      <c r="Q39" s="109">
        <v>417.9684145003975</v>
      </c>
      <c r="R39" s="110">
        <v>510.38598150374986</v>
      </c>
      <c r="S39" s="41">
        <v>0.22111136582849245</v>
      </c>
      <c r="U39" s="12"/>
    </row>
    <row r="40" spans="1:32" ht="13" x14ac:dyDescent="0.3">
      <c r="A40" s="49" t="s">
        <v>72</v>
      </c>
      <c r="B40" s="111">
        <v>427.01893134596565</v>
      </c>
      <c r="C40" s="99">
        <v>507.59165999999999</v>
      </c>
      <c r="D40" s="57">
        <v>0.18868654932948448</v>
      </c>
      <c r="E40" s="102">
        <v>417.04127893438124</v>
      </c>
      <c r="F40" s="96">
        <v>498.07670000000002</v>
      </c>
      <c r="G40" s="57">
        <v>0.19431031209351635</v>
      </c>
      <c r="H40" s="111">
        <v>424.51516308672916</v>
      </c>
      <c r="I40" s="99">
        <v>511.16291999999999</v>
      </c>
      <c r="J40" s="57">
        <v>0.20410992220687429</v>
      </c>
      <c r="K40" s="111">
        <v>429.62411981330519</v>
      </c>
      <c r="L40" s="99">
        <v>510.37490000000003</v>
      </c>
      <c r="M40" s="57">
        <v>0.18795681262445285</v>
      </c>
      <c r="N40" s="111">
        <v>407.67443145236257</v>
      </c>
      <c r="O40" s="96">
        <v>500.93342999999999</v>
      </c>
      <c r="P40" s="57">
        <v>0.22875851746551068</v>
      </c>
      <c r="Q40" s="98">
        <v>422.94960199007534</v>
      </c>
      <c r="R40" s="103">
        <v>508.16475908268876</v>
      </c>
      <c r="S40" s="64">
        <v>0.20147827706104104</v>
      </c>
      <c r="U40" s="12"/>
    </row>
    <row r="41" spans="1:32" ht="13" x14ac:dyDescent="0.3">
      <c r="A41" s="65" t="s">
        <v>74</v>
      </c>
      <c r="B41" s="112">
        <v>437.65394372215178</v>
      </c>
      <c r="C41" s="113">
        <v>501.84480000000002</v>
      </c>
      <c r="D41" s="114">
        <v>0.1466703481109275</v>
      </c>
      <c r="E41" s="115">
        <v>433.35512609608992</v>
      </c>
      <c r="F41" s="96">
        <v>487.44123999999999</v>
      </c>
      <c r="G41" s="114">
        <v>0.12480783229945525</v>
      </c>
      <c r="H41" s="112">
        <v>432.36953527061735</v>
      </c>
      <c r="I41" s="113">
        <v>504.50112000000001</v>
      </c>
      <c r="J41" s="67">
        <v>0.16682855484773218</v>
      </c>
      <c r="K41" s="112">
        <v>446.37440149663922</v>
      </c>
      <c r="L41" s="113">
        <v>504.35838000000001</v>
      </c>
      <c r="M41" s="67">
        <v>0.12989987398235092</v>
      </c>
      <c r="N41" s="116">
        <v>420.91119927056116</v>
      </c>
      <c r="O41" s="96">
        <v>483.89082000000002</v>
      </c>
      <c r="P41" s="114">
        <v>0.14962685915362317</v>
      </c>
      <c r="Q41" s="117">
        <v>434.22010550985374</v>
      </c>
      <c r="R41" s="118">
        <v>500.02019715205296</v>
      </c>
      <c r="S41" s="119">
        <v>0.15153626192628256</v>
      </c>
      <c r="U41" s="12"/>
    </row>
    <row r="42" spans="1:32" ht="13" x14ac:dyDescent="0.3">
      <c r="A42" s="120" t="s">
        <v>106</v>
      </c>
      <c r="B42" s="191">
        <v>382.97781527840971</v>
      </c>
      <c r="C42" s="83">
        <v>484.37073819024295</v>
      </c>
      <c r="D42" s="121">
        <v>0.2647488153801405</v>
      </c>
      <c r="E42" s="192">
        <v>369.36476780846448</v>
      </c>
      <c r="F42" s="122">
        <v>474.82321693379447</v>
      </c>
      <c r="G42" s="121">
        <v>0.28551301671527018</v>
      </c>
      <c r="H42" s="193">
        <v>374.87147976519179</v>
      </c>
      <c r="I42" s="124">
        <v>482.91222229357544</v>
      </c>
      <c r="J42" s="121">
        <v>0.288207421370271</v>
      </c>
      <c r="K42" s="193">
        <v>381.35112704467008</v>
      </c>
      <c r="L42" s="124">
        <v>485.89651156994893</v>
      </c>
      <c r="M42" s="121">
        <v>0.27414468480915954</v>
      </c>
      <c r="N42" s="193">
        <v>359.69494701056237</v>
      </c>
      <c r="O42" s="125">
        <v>467.78444630229791</v>
      </c>
      <c r="P42" s="121">
        <v>0.30050324640385195</v>
      </c>
      <c r="Q42" s="123">
        <v>397.10014911661409</v>
      </c>
      <c r="R42" s="124">
        <v>481.00417920035619</v>
      </c>
      <c r="S42" s="121">
        <v>0.21129186244425835</v>
      </c>
      <c r="U42" s="12"/>
    </row>
    <row r="43" spans="1:32" x14ac:dyDescent="0.25">
      <c r="A43" s="126" t="s">
        <v>80</v>
      </c>
    </row>
    <row r="44" spans="1:32" x14ac:dyDescent="0.25">
      <c r="B44" s="188"/>
      <c r="C44" s="127"/>
      <c r="D44" s="127"/>
      <c r="E44" s="189"/>
      <c r="F44" s="127"/>
      <c r="G44" s="128"/>
      <c r="H44" s="188"/>
      <c r="I44" s="127"/>
      <c r="J44" s="127"/>
      <c r="K44" s="188"/>
      <c r="L44" s="127"/>
      <c r="N44" s="190"/>
      <c r="R44" s="130"/>
    </row>
    <row r="45" spans="1:32" ht="13" x14ac:dyDescent="0.3">
      <c r="E45" s="131" t="s">
        <v>81</v>
      </c>
      <c r="F45" s="132"/>
      <c r="G45" s="132"/>
      <c r="H45" s="132"/>
      <c r="I45" s="132"/>
      <c r="J45" s="132"/>
      <c r="K45" s="132"/>
      <c r="L45" s="132"/>
      <c r="M45" s="132"/>
      <c r="N45" s="129"/>
    </row>
    <row r="46" spans="1:32" x14ac:dyDescent="0.25">
      <c r="N46" s="129"/>
    </row>
    <row r="47" spans="1:32" ht="12.75" customHeight="1" x14ac:dyDescent="0.25">
      <c r="A47" s="91"/>
      <c r="B47" s="205" t="s">
        <v>44</v>
      </c>
      <c r="C47" s="205"/>
      <c r="D47" s="205"/>
      <c r="E47" s="205" t="s">
        <v>45</v>
      </c>
      <c r="F47" s="205"/>
      <c r="G47" s="205"/>
      <c r="H47" s="205" t="s">
        <v>46</v>
      </c>
      <c r="I47" s="205"/>
      <c r="J47" s="205"/>
      <c r="K47" s="205" t="s">
        <v>47</v>
      </c>
      <c r="L47" s="205"/>
      <c r="M47" s="205"/>
      <c r="N47" s="206" t="s">
        <v>48</v>
      </c>
      <c r="O47" s="206"/>
      <c r="P47" s="206"/>
      <c r="Q47" s="205" t="s">
        <v>49</v>
      </c>
      <c r="R47" s="205"/>
      <c r="S47" s="205"/>
    </row>
    <row r="48" spans="1:32" ht="13.5" thickBot="1" x14ac:dyDescent="0.35">
      <c r="A48" s="16" t="s">
        <v>79</v>
      </c>
      <c r="B48" s="17" t="s">
        <v>105</v>
      </c>
      <c r="C48" s="18" t="s">
        <v>108</v>
      </c>
      <c r="D48" s="19" t="s">
        <v>52</v>
      </c>
      <c r="E48" s="17" t="s">
        <v>105</v>
      </c>
      <c r="F48" s="18" t="s">
        <v>108</v>
      </c>
      <c r="G48" s="19" t="s">
        <v>52</v>
      </c>
      <c r="H48" s="17" t="s">
        <v>105</v>
      </c>
      <c r="I48" s="18" t="s">
        <v>108</v>
      </c>
      <c r="J48" s="133" t="s">
        <v>52</v>
      </c>
      <c r="K48" s="17" t="s">
        <v>105</v>
      </c>
      <c r="L48" s="18" t="s">
        <v>108</v>
      </c>
      <c r="M48" s="133" t="s">
        <v>52</v>
      </c>
      <c r="N48" s="17" t="s">
        <v>105</v>
      </c>
      <c r="O48" s="18" t="s">
        <v>108</v>
      </c>
      <c r="P48" s="19" t="s">
        <v>52</v>
      </c>
      <c r="Q48" s="17" t="s">
        <v>51</v>
      </c>
      <c r="R48" s="18" t="s">
        <v>108</v>
      </c>
      <c r="S48" s="19" t="s">
        <v>52</v>
      </c>
    </row>
    <row r="49" spans="1:21" ht="13" x14ac:dyDescent="0.3">
      <c r="A49" s="27" t="s">
        <v>61</v>
      </c>
      <c r="B49" s="92">
        <v>342.93575939528432</v>
      </c>
      <c r="C49" s="113">
        <v>408.47599000000002</v>
      </c>
      <c r="D49" s="97">
        <v>0.19111518355591151</v>
      </c>
      <c r="E49" s="134">
        <v>342.06796225817538</v>
      </c>
      <c r="F49" s="135">
        <v>414.34159</v>
      </c>
      <c r="G49" s="94">
        <v>0.21128441045664537</v>
      </c>
      <c r="H49" s="92">
        <v>329.7348484129692</v>
      </c>
      <c r="I49" s="113">
        <v>401.47635000000002</v>
      </c>
      <c r="J49" s="57">
        <v>0.21757330756007853</v>
      </c>
      <c r="K49" s="92">
        <v>344.35124935751907</v>
      </c>
      <c r="L49" s="113">
        <v>414.85568999999998</v>
      </c>
      <c r="M49" s="97">
        <v>0.20474570884823606</v>
      </c>
      <c r="N49" s="134">
        <v>335.33365127313164</v>
      </c>
      <c r="O49" s="135">
        <v>402.63322000000005</v>
      </c>
      <c r="P49" s="94">
        <v>0.20069434866246816</v>
      </c>
      <c r="Q49" s="111">
        <v>336.18686859203967</v>
      </c>
      <c r="R49" s="99">
        <v>406.02554652922265</v>
      </c>
      <c r="S49" s="64">
        <v>0.20773767348400418</v>
      </c>
    </row>
    <row r="50" spans="1:21" ht="13" x14ac:dyDescent="0.3">
      <c r="A50" s="49" t="s">
        <v>62</v>
      </c>
      <c r="B50" s="92">
        <v>343.74477635721075</v>
      </c>
      <c r="C50" s="113">
        <v>419.15103999999997</v>
      </c>
      <c r="D50" s="57">
        <v>0.2193670095641802</v>
      </c>
      <c r="E50" s="134">
        <v>343.36329048881333</v>
      </c>
      <c r="F50" s="135">
        <v>431.28348000000005</v>
      </c>
      <c r="G50" s="101">
        <v>0.25605588001566271</v>
      </c>
      <c r="H50" s="92">
        <v>331.03574097084538</v>
      </c>
      <c r="I50" s="113">
        <v>407.77066000000002</v>
      </c>
      <c r="J50" s="57">
        <v>0.23180252018742831</v>
      </c>
      <c r="K50" s="92">
        <v>346.01177041042655</v>
      </c>
      <c r="L50" s="113">
        <v>427.82436000000007</v>
      </c>
      <c r="M50" s="57">
        <v>0.23644452757352852</v>
      </c>
      <c r="N50" s="134">
        <v>337.00447602951328</v>
      </c>
      <c r="O50" s="135">
        <v>415.41325999999998</v>
      </c>
      <c r="P50" s="101">
        <v>0.23266392451007101</v>
      </c>
      <c r="Q50" s="111">
        <v>337.48629346657805</v>
      </c>
      <c r="R50" s="99">
        <v>415.82577194304002</v>
      </c>
      <c r="S50" s="64">
        <v>0.23212640036956067</v>
      </c>
      <c r="U50" s="12"/>
    </row>
    <row r="51" spans="1:21" ht="13" x14ac:dyDescent="0.3">
      <c r="A51" s="49" t="s">
        <v>63</v>
      </c>
      <c r="B51" s="92">
        <v>356.93522862168766</v>
      </c>
      <c r="C51" s="113">
        <v>433.24187999999998</v>
      </c>
      <c r="D51" s="57">
        <v>0.21378290866096905</v>
      </c>
      <c r="E51" s="134">
        <v>350.01926021860993</v>
      </c>
      <c r="F51" s="135">
        <v>435.48895000000005</v>
      </c>
      <c r="G51" s="101">
        <v>0.24418567631966503</v>
      </c>
      <c r="H51" s="92">
        <v>343.22312391453988</v>
      </c>
      <c r="I51" s="113">
        <v>420.58559000000002</v>
      </c>
      <c r="J51" s="57">
        <v>0.22539992411677612</v>
      </c>
      <c r="K51" s="92">
        <v>354.65175033688672</v>
      </c>
      <c r="L51" s="113">
        <v>433.91399999999999</v>
      </c>
      <c r="M51" s="57">
        <v>0.22349318616874547</v>
      </c>
      <c r="N51" s="134">
        <v>346.54481098476856</v>
      </c>
      <c r="O51" s="135">
        <v>429.76511000000005</v>
      </c>
      <c r="P51" s="101">
        <v>0.24014296673133328</v>
      </c>
      <c r="Q51" s="111">
        <v>348.43952936207177</v>
      </c>
      <c r="R51" s="99">
        <v>427.26002331363384</v>
      </c>
      <c r="S51" s="64">
        <v>0.22620996560254736</v>
      </c>
      <c r="U51" s="12"/>
    </row>
    <row r="52" spans="1:21" ht="13" x14ac:dyDescent="0.3">
      <c r="A52" s="49" t="s">
        <v>64</v>
      </c>
      <c r="B52" s="92">
        <v>362.27433471145866</v>
      </c>
      <c r="C52" s="113">
        <v>443.26551000000001</v>
      </c>
      <c r="D52" s="57">
        <v>0.2235631054378957</v>
      </c>
      <c r="E52" s="134">
        <v>356.42308447312394</v>
      </c>
      <c r="F52" s="135">
        <v>439.42435</v>
      </c>
      <c r="G52" s="101">
        <v>0.23287286694567277</v>
      </c>
      <c r="H52" s="92">
        <v>351.90986835852647</v>
      </c>
      <c r="I52" s="113">
        <v>431.91851999999994</v>
      </c>
      <c r="J52" s="57">
        <v>0.22735552149950089</v>
      </c>
      <c r="K52" s="92">
        <v>363.85285368445705</v>
      </c>
      <c r="L52" s="113">
        <v>443.79688999999996</v>
      </c>
      <c r="M52" s="57">
        <v>0.21971529288835123</v>
      </c>
      <c r="N52" s="134">
        <v>354.0939820029721</v>
      </c>
      <c r="O52" s="135">
        <v>434.20346000000001</v>
      </c>
      <c r="P52" s="101">
        <v>0.22623789747535294</v>
      </c>
      <c r="Q52" s="111">
        <v>356.32654820668688</v>
      </c>
      <c r="R52" s="99">
        <v>436.63265397969673</v>
      </c>
      <c r="S52" s="64">
        <v>0.22537222156803316</v>
      </c>
      <c r="T52" s="136"/>
      <c r="U52" s="12"/>
    </row>
    <row r="53" spans="1:21" ht="13" x14ac:dyDescent="0.3">
      <c r="A53" s="49" t="s">
        <v>65</v>
      </c>
      <c r="B53" s="92">
        <v>363.22965735058068</v>
      </c>
      <c r="C53" s="113">
        <v>441.85760000000005</v>
      </c>
      <c r="D53" s="57">
        <v>0.21646895031351887</v>
      </c>
      <c r="E53" s="134">
        <v>361.51398889419278</v>
      </c>
      <c r="F53" s="135">
        <v>439.08934999999997</v>
      </c>
      <c r="G53" s="101">
        <v>0.21458467303878459</v>
      </c>
      <c r="H53" s="92">
        <v>352.2</v>
      </c>
      <c r="I53" s="113">
        <v>432.49746000000005</v>
      </c>
      <c r="J53" s="57">
        <v>0.22798824531516204</v>
      </c>
      <c r="K53" s="92">
        <v>366.59999999999997</v>
      </c>
      <c r="L53" s="113">
        <v>444.86471999999998</v>
      </c>
      <c r="M53" s="57">
        <v>0.21348805237315882</v>
      </c>
      <c r="N53" s="134">
        <v>358.0950986106638</v>
      </c>
      <c r="O53" s="135">
        <v>432.70555999999999</v>
      </c>
      <c r="P53" s="101">
        <v>0.20835376322884502</v>
      </c>
      <c r="Q53" s="111">
        <v>357.9061714435876</v>
      </c>
      <c r="R53" s="99">
        <v>436.61953412969967</v>
      </c>
      <c r="S53" s="64">
        <v>0.21992736914434219</v>
      </c>
      <c r="U53" s="12"/>
    </row>
    <row r="54" spans="1:21" ht="13" x14ac:dyDescent="0.3">
      <c r="A54" s="49" t="s">
        <v>66</v>
      </c>
      <c r="B54" s="92">
        <v>366.17971863291444</v>
      </c>
      <c r="C54" s="113">
        <v>445.18988999999999</v>
      </c>
      <c r="D54" s="57">
        <v>0.21576883521037149</v>
      </c>
      <c r="E54" s="134">
        <v>366.20690449384568</v>
      </c>
      <c r="F54" s="135">
        <v>441.80793</v>
      </c>
      <c r="G54" s="101">
        <v>0.20644347383522588</v>
      </c>
      <c r="H54" s="92">
        <v>353.8</v>
      </c>
      <c r="I54" s="113">
        <v>440.73241999999999</v>
      </c>
      <c r="J54" s="57">
        <v>0.24571062747314865</v>
      </c>
      <c r="K54" s="92">
        <v>369.79999999999995</v>
      </c>
      <c r="L54" s="113">
        <v>446.59654999999998</v>
      </c>
      <c r="M54" s="57">
        <v>0.20767049756625222</v>
      </c>
      <c r="N54" s="134">
        <v>359.90553799317195</v>
      </c>
      <c r="O54" s="135">
        <v>434.86705000000001</v>
      </c>
      <c r="P54" s="101">
        <v>0.20828107404185103</v>
      </c>
      <c r="Q54" s="111">
        <v>360.20793995538872</v>
      </c>
      <c r="R54" s="99">
        <v>441.68224824103345</v>
      </c>
      <c r="S54" s="64">
        <v>0.22618687499152634</v>
      </c>
      <c r="U54" s="12"/>
    </row>
    <row r="55" spans="1:21" ht="13" x14ac:dyDescent="0.3">
      <c r="A55" s="49" t="s">
        <v>67</v>
      </c>
      <c r="B55" s="92">
        <v>365.07666040863205</v>
      </c>
      <c r="C55" s="113">
        <v>460.77605999999997</v>
      </c>
      <c r="D55" s="57">
        <v>0.26213508002470265</v>
      </c>
      <c r="E55" s="134">
        <v>365.00063790162079</v>
      </c>
      <c r="F55" s="135">
        <v>459.83611999999999</v>
      </c>
      <c r="G55" s="101">
        <v>0.25982278453973651</v>
      </c>
      <c r="H55" s="92">
        <v>351.59999999999997</v>
      </c>
      <c r="I55" s="113">
        <v>450.43520000000001</v>
      </c>
      <c r="J55" s="57">
        <v>0.28110125142207076</v>
      </c>
      <c r="K55" s="92">
        <v>368.40000000000003</v>
      </c>
      <c r="L55" s="113">
        <v>463.88058999999998</v>
      </c>
      <c r="M55" s="57">
        <v>0.25917641150922899</v>
      </c>
      <c r="N55" s="134">
        <v>360.30241359941124</v>
      </c>
      <c r="O55" s="135">
        <v>451.50531999999998</v>
      </c>
      <c r="P55" s="101">
        <v>0.25312876894016401</v>
      </c>
      <c r="Q55" s="111">
        <v>358.81344256730091</v>
      </c>
      <c r="R55" s="99">
        <v>455.22269696394699</v>
      </c>
      <c r="S55" s="64">
        <v>0.26868908173239103</v>
      </c>
      <c r="U55" s="12"/>
    </row>
    <row r="56" spans="1:21" ht="13" x14ac:dyDescent="0.3">
      <c r="A56" s="49" t="s">
        <v>68</v>
      </c>
      <c r="B56" s="92">
        <v>364.67044154570806</v>
      </c>
      <c r="C56" s="113">
        <v>469.92384000000004</v>
      </c>
      <c r="D56" s="57">
        <v>0.28862607566481202</v>
      </c>
      <c r="E56" s="134">
        <v>372.31657545494716</v>
      </c>
      <c r="F56" s="135">
        <v>477.13440000000003</v>
      </c>
      <c r="G56" s="101">
        <v>0.28152876196009324</v>
      </c>
      <c r="H56" s="92">
        <v>352.65631987593906</v>
      </c>
      <c r="I56" s="113">
        <v>462.03143999999998</v>
      </c>
      <c r="J56" s="57">
        <v>0.31014649095906743</v>
      </c>
      <c r="K56" s="92">
        <v>367.78214973068589</v>
      </c>
      <c r="L56" s="113">
        <v>472.49891000000002</v>
      </c>
      <c r="M56" s="57">
        <v>0.28472496652160695</v>
      </c>
      <c r="N56" s="134">
        <v>362.73018971712918</v>
      </c>
      <c r="O56" s="135">
        <v>459.91179</v>
      </c>
      <c r="P56" s="101">
        <v>0.2679170442323997</v>
      </c>
      <c r="Q56" s="111">
        <v>359.9630942223597</v>
      </c>
      <c r="R56" s="99">
        <v>465.77691725335183</v>
      </c>
      <c r="S56" s="64">
        <v>0.2939574215506322</v>
      </c>
      <c r="T56" s="137"/>
      <c r="U56" s="12"/>
    </row>
    <row r="57" spans="1:21" ht="13" x14ac:dyDescent="0.3">
      <c r="A57" s="49" t="s">
        <v>69</v>
      </c>
      <c r="B57" s="92">
        <v>364.635983307603</v>
      </c>
      <c r="C57" s="93">
        <v>468.38227000000006</v>
      </c>
      <c r="D57" s="57">
        <v>0.28452015555710486</v>
      </c>
      <c r="E57" s="102">
        <v>370.52621974451893</v>
      </c>
      <c r="F57" s="96">
        <v>469.30572999999993</v>
      </c>
      <c r="G57" s="101">
        <v>0.26659249735036394</v>
      </c>
      <c r="H57" s="92">
        <v>353.26492017217129</v>
      </c>
      <c r="I57" s="93">
        <v>463.52181000000002</v>
      </c>
      <c r="J57" s="57">
        <v>0.31210823246783925</v>
      </c>
      <c r="K57" s="92">
        <v>371.54052681200699</v>
      </c>
      <c r="L57" s="93">
        <v>471.34450000000004</v>
      </c>
      <c r="M57" s="57">
        <v>0.26862203712838073</v>
      </c>
      <c r="N57" s="102">
        <v>391.42724275331705</v>
      </c>
      <c r="O57" s="96">
        <v>482.99079</v>
      </c>
      <c r="P57" s="101">
        <v>0.23392226509994751</v>
      </c>
      <c r="Q57" s="111">
        <v>365.15902750905622</v>
      </c>
      <c r="R57" s="99">
        <v>469.03348236901098</v>
      </c>
      <c r="S57" s="64">
        <v>0.28446360909803503</v>
      </c>
      <c r="T57" s="138"/>
      <c r="U57" s="12"/>
    </row>
    <row r="58" spans="1:21" ht="13" x14ac:dyDescent="0.3">
      <c r="A58" s="49" t="s">
        <v>70</v>
      </c>
      <c r="B58" s="104">
        <v>382.91945541631969</v>
      </c>
      <c r="C58" s="139">
        <v>467.37963000000002</v>
      </c>
      <c r="D58" s="30">
        <v>0.2205690345293454</v>
      </c>
      <c r="E58" s="107">
        <v>387.76893955346407</v>
      </c>
      <c r="F58" s="108">
        <v>471.70389</v>
      </c>
      <c r="G58" s="106">
        <v>0.21645609507350261</v>
      </c>
      <c r="H58" s="104">
        <v>369.8172548225279</v>
      </c>
      <c r="I58" s="105">
        <v>462.08278000000001</v>
      </c>
      <c r="J58" s="30">
        <v>0.24948950859999641</v>
      </c>
      <c r="K58" s="104">
        <v>389.18900056418204</v>
      </c>
      <c r="L58" s="105">
        <v>471.23851999999999</v>
      </c>
      <c r="M58" s="30">
        <v>0.21082178406089613</v>
      </c>
      <c r="N58" s="107">
        <v>373.75774437717598</v>
      </c>
      <c r="O58" s="108">
        <v>479.59412999999995</v>
      </c>
      <c r="P58" s="106">
        <v>0.28316840845448721</v>
      </c>
      <c r="Q58" s="109">
        <v>377.23771690709623</v>
      </c>
      <c r="R58" s="110">
        <v>467.83397178542219</v>
      </c>
      <c r="S58" s="41">
        <v>0.24015693770259317</v>
      </c>
      <c r="U58" s="12"/>
    </row>
    <row r="59" spans="1:21" ht="13" x14ac:dyDescent="0.3">
      <c r="A59" s="49" t="s">
        <v>72</v>
      </c>
      <c r="B59" s="111">
        <v>387.7115732618837</v>
      </c>
      <c r="C59" s="99">
        <v>464.48775000000001</v>
      </c>
      <c r="D59" s="57">
        <v>0.19802394881376695</v>
      </c>
      <c r="E59" s="102">
        <v>391.01445383355906</v>
      </c>
      <c r="F59" s="96">
        <v>468.33247999999998</v>
      </c>
      <c r="G59" s="101">
        <v>0.19773700283558426</v>
      </c>
      <c r="H59" s="111">
        <v>378.02697881692109</v>
      </c>
      <c r="I59" s="99">
        <v>460.99457999999998</v>
      </c>
      <c r="J59" s="57">
        <v>0.21947534390993884</v>
      </c>
      <c r="K59" s="111">
        <v>394.48370608125867</v>
      </c>
      <c r="L59" s="99">
        <v>469.04845999999998</v>
      </c>
      <c r="M59" s="57">
        <v>0.18901859004382282</v>
      </c>
      <c r="N59" s="102">
        <v>383.2427054048029</v>
      </c>
      <c r="O59" s="96">
        <v>471.63715999999999</v>
      </c>
      <c r="P59" s="101">
        <v>0.23064875951606134</v>
      </c>
      <c r="Q59" s="111">
        <v>384.18634001715617</v>
      </c>
      <c r="R59" s="99">
        <v>465.06162778653589</v>
      </c>
      <c r="S59" s="64">
        <v>0.21051057610681356</v>
      </c>
      <c r="U59" s="12"/>
    </row>
    <row r="60" spans="1:21" ht="13" x14ac:dyDescent="0.3">
      <c r="A60" s="140" t="s">
        <v>74</v>
      </c>
      <c r="B60" s="141">
        <v>401.4753937171605</v>
      </c>
      <c r="C60" s="118">
        <v>459.65976999999998</v>
      </c>
      <c r="D60" s="67">
        <v>0.14492638202337838</v>
      </c>
      <c r="E60" s="142">
        <v>408.21616517789215</v>
      </c>
      <c r="F60" s="143">
        <v>457.42669000000001</v>
      </c>
      <c r="G60" s="114">
        <v>0.1205501619482976</v>
      </c>
      <c r="H60" s="141">
        <v>386.84517551496384</v>
      </c>
      <c r="I60" s="118">
        <v>455.19983999999999</v>
      </c>
      <c r="J60" s="67">
        <v>0.17669773028458535</v>
      </c>
      <c r="K60" s="141">
        <v>412.39665786327345</v>
      </c>
      <c r="L60" s="118">
        <v>463.98617000000002</v>
      </c>
      <c r="M60" s="67">
        <v>0.12509682402380329</v>
      </c>
      <c r="N60" s="142">
        <v>397.25992179960929</v>
      </c>
      <c r="O60" s="143">
        <v>454.94065999999998</v>
      </c>
      <c r="P60" s="114">
        <v>0.14519646970450428</v>
      </c>
      <c r="Q60" s="141">
        <v>396.74706807931847</v>
      </c>
      <c r="R60" s="118">
        <v>457.65521665031974</v>
      </c>
      <c r="S60" s="119">
        <v>0.15351883724273518</v>
      </c>
      <c r="U60" s="12"/>
    </row>
    <row r="61" spans="1:21" x14ac:dyDescent="0.25">
      <c r="A61" s="126" t="s">
        <v>80</v>
      </c>
    </row>
    <row r="62" spans="1:21" x14ac:dyDescent="0.25">
      <c r="A62" s="128"/>
      <c r="R62" s="130"/>
    </row>
    <row r="63" spans="1:21" ht="13" x14ac:dyDescent="0.3">
      <c r="A63" s="2" t="s">
        <v>82</v>
      </c>
    </row>
    <row r="64" spans="1:21" x14ac:dyDescent="0.25">
      <c r="A64" s="91"/>
      <c r="B64" s="205" t="s">
        <v>44</v>
      </c>
      <c r="C64" s="205"/>
      <c r="D64" s="205"/>
      <c r="E64" s="205" t="s">
        <v>45</v>
      </c>
      <c r="F64" s="205"/>
      <c r="G64" s="205"/>
      <c r="H64" s="205" t="s">
        <v>46</v>
      </c>
      <c r="I64" s="205"/>
      <c r="J64" s="205"/>
      <c r="K64" s="205" t="s">
        <v>47</v>
      </c>
      <c r="L64" s="205"/>
      <c r="M64" s="205"/>
      <c r="N64" s="206" t="s">
        <v>48</v>
      </c>
      <c r="O64" s="206"/>
      <c r="P64" s="206"/>
      <c r="Q64" s="205" t="s">
        <v>49</v>
      </c>
      <c r="R64" s="205"/>
      <c r="S64" s="205"/>
    </row>
    <row r="65" spans="1:28" ht="13.5" thickBot="1" x14ac:dyDescent="0.35">
      <c r="A65" s="16" t="s">
        <v>83</v>
      </c>
      <c r="B65" s="17" t="s">
        <v>105</v>
      </c>
      <c r="C65" s="18" t="s">
        <v>108</v>
      </c>
      <c r="D65" s="19" t="s">
        <v>52</v>
      </c>
      <c r="E65" s="17" t="s">
        <v>105</v>
      </c>
      <c r="F65" s="18" t="s">
        <v>108</v>
      </c>
      <c r="G65" s="19" t="s">
        <v>52</v>
      </c>
      <c r="H65" s="17" t="s">
        <v>105</v>
      </c>
      <c r="I65" s="18" t="s">
        <v>108</v>
      </c>
      <c r="J65" s="19" t="s">
        <v>52</v>
      </c>
      <c r="K65" s="17" t="s">
        <v>105</v>
      </c>
      <c r="L65" s="18" t="s">
        <v>108</v>
      </c>
      <c r="M65" s="19" t="s">
        <v>52</v>
      </c>
      <c r="N65" s="17" t="s">
        <v>105</v>
      </c>
      <c r="O65" s="18" t="s">
        <v>108</v>
      </c>
      <c r="P65" s="19" t="s">
        <v>52</v>
      </c>
      <c r="Q65" s="17" t="s">
        <v>51</v>
      </c>
      <c r="R65" s="18" t="s">
        <v>105</v>
      </c>
      <c r="S65" s="19" t="s">
        <v>52</v>
      </c>
    </row>
    <row r="66" spans="1:28" ht="13" x14ac:dyDescent="0.3">
      <c r="A66" s="144" t="s">
        <v>61</v>
      </c>
      <c r="B66" s="145">
        <v>42.068225384825553</v>
      </c>
      <c r="C66" s="146">
        <v>41.759270000000001</v>
      </c>
      <c r="D66" s="97">
        <v>-7.3441506505048659E-3</v>
      </c>
      <c r="E66" s="147">
        <v>42.002116884746108</v>
      </c>
      <c r="F66" s="148">
        <v>41.879840000000002</v>
      </c>
      <c r="G66" s="94">
        <v>-2.9112076679762566E-3</v>
      </c>
      <c r="H66" s="145">
        <v>42.189940856445162</v>
      </c>
      <c r="I66" s="146">
        <v>42.059719999999999</v>
      </c>
      <c r="J66" s="97">
        <v>-3.0865380183454638E-3</v>
      </c>
      <c r="K66" s="145">
        <v>42.641438600066181</v>
      </c>
      <c r="L66" s="146">
        <v>42.514749999999999</v>
      </c>
      <c r="M66" s="97">
        <v>-2.9710207775678343E-3</v>
      </c>
      <c r="N66" s="147">
        <v>41.602303040691652</v>
      </c>
      <c r="O66" s="148">
        <v>41.702089999999998</v>
      </c>
      <c r="P66" s="94">
        <v>2.3985921935798515E-3</v>
      </c>
      <c r="Q66" s="149">
        <v>42.158762063058667</v>
      </c>
      <c r="R66" s="150">
        <v>42.035352717330284</v>
      </c>
      <c r="S66" s="64">
        <v>-2.9272525968336849E-3</v>
      </c>
    </row>
    <row r="67" spans="1:28" ht="13" x14ac:dyDescent="0.3">
      <c r="A67" s="49" t="s">
        <v>62</v>
      </c>
      <c r="B67" s="145">
        <v>41.247730729585832</v>
      </c>
      <c r="C67" s="146">
        <v>40.933390000000003</v>
      </c>
      <c r="D67" s="57">
        <v>-7.6208005634685883E-3</v>
      </c>
      <c r="E67" s="147">
        <v>41.518330749790053</v>
      </c>
      <c r="F67" s="148">
        <v>41.102980000000002</v>
      </c>
      <c r="G67" s="101">
        <v>-1.0004032972644294E-2</v>
      </c>
      <c r="H67" s="145">
        <v>41.367720692536487</v>
      </c>
      <c r="I67" s="146">
        <v>40.982889999999998</v>
      </c>
      <c r="J67" s="57">
        <v>-9.3026805947740154E-3</v>
      </c>
      <c r="K67" s="145">
        <v>41.885358201981624</v>
      </c>
      <c r="L67" s="146">
        <v>41.492049999999999</v>
      </c>
      <c r="M67" s="57">
        <v>-9.3901119356553098E-3</v>
      </c>
      <c r="N67" s="147">
        <v>40.876312336005441</v>
      </c>
      <c r="O67" s="148">
        <v>40.841419999999999</v>
      </c>
      <c r="P67" s="101">
        <v>-8.5360772563392029E-4</v>
      </c>
      <c r="Q67" s="149">
        <v>41.381362699287664</v>
      </c>
      <c r="R67" s="150">
        <v>41.057246144614687</v>
      </c>
      <c r="S67" s="64">
        <v>-7.8324282607192819E-3</v>
      </c>
      <c r="U67" s="151" t="s">
        <v>84</v>
      </c>
      <c r="X67" s="12"/>
      <c r="Y67" s="12"/>
      <c r="Z67" s="12"/>
      <c r="AA67" s="12"/>
      <c r="AB67" s="12"/>
    </row>
    <row r="68" spans="1:28" ht="12.75" customHeight="1" x14ac:dyDescent="0.3">
      <c r="A68" s="49" t="s">
        <v>63</v>
      </c>
      <c r="B68" s="145">
        <v>40.593720828405118</v>
      </c>
      <c r="C68" s="146">
        <v>40.342399999999998</v>
      </c>
      <c r="D68" s="57">
        <v>-6.1911257030978772E-3</v>
      </c>
      <c r="E68" s="147">
        <v>41.039222716906337</v>
      </c>
      <c r="F68" s="148">
        <v>40.835610000000003</v>
      </c>
      <c r="G68" s="101">
        <v>-4.9614174788562559E-3</v>
      </c>
      <c r="H68" s="145">
        <v>40.602474009832626</v>
      </c>
      <c r="I68" s="146">
        <v>40.42257</v>
      </c>
      <c r="J68" s="57">
        <v>-4.4308632471277143E-3</v>
      </c>
      <c r="K68" s="145">
        <v>41.18492148237177</v>
      </c>
      <c r="L68" s="146">
        <v>41.003129999999999</v>
      </c>
      <c r="M68" s="57">
        <v>-4.4140300825772361E-3</v>
      </c>
      <c r="N68" s="147">
        <v>40.371470223621266</v>
      </c>
      <c r="O68" s="148">
        <v>40.427709999999998</v>
      </c>
      <c r="P68" s="101">
        <v>1.3930574256328931E-3</v>
      </c>
      <c r="Q68" s="149">
        <v>40.699176164409323</v>
      </c>
      <c r="R68" s="150">
        <v>40.541364069582585</v>
      </c>
      <c r="S68" s="64">
        <v>-3.8775255348962867E-3</v>
      </c>
      <c r="U68" s="211" t="s">
        <v>85</v>
      </c>
      <c r="V68" s="211"/>
      <c r="W68" s="211"/>
      <c r="X68" s="211"/>
      <c r="Y68" s="211"/>
      <c r="Z68" s="211"/>
      <c r="AA68" s="152"/>
    </row>
    <row r="69" spans="1:28" ht="13" x14ac:dyDescent="0.3">
      <c r="A69" s="49" t="s">
        <v>64</v>
      </c>
      <c r="B69" s="145">
        <v>40.27773273451195</v>
      </c>
      <c r="C69" s="146">
        <v>39.973230000000001</v>
      </c>
      <c r="D69" s="57">
        <v>-7.5600763458821829E-3</v>
      </c>
      <c r="E69" s="147">
        <v>40.981296809040742</v>
      </c>
      <c r="F69" s="148">
        <v>40.543990000000001</v>
      </c>
      <c r="G69" s="101">
        <v>-1.0670887528973161E-2</v>
      </c>
      <c r="H69" s="145">
        <v>40.248758081486848</v>
      </c>
      <c r="I69" s="146">
        <v>39.942529999999998</v>
      </c>
      <c r="J69" s="57">
        <v>-7.6083858504867319E-3</v>
      </c>
      <c r="K69" s="145">
        <v>41.146559255148254</v>
      </c>
      <c r="L69" s="146">
        <v>40.763370000000002</v>
      </c>
      <c r="M69" s="57">
        <v>-9.3127897468197052E-3</v>
      </c>
      <c r="N69" s="147">
        <v>40.308617871572402</v>
      </c>
      <c r="O69" s="148">
        <v>39.50385</v>
      </c>
      <c r="P69" s="101">
        <v>-1.9965156685264662E-2</v>
      </c>
      <c r="Q69" s="149">
        <v>40.465092668573647</v>
      </c>
      <c r="R69" s="150">
        <v>40.066510702119643</v>
      </c>
      <c r="S69" s="64">
        <v>-9.8500198607861522E-3</v>
      </c>
      <c r="U69" s="211"/>
      <c r="V69" s="211"/>
      <c r="W69" s="211"/>
      <c r="X69" s="211"/>
      <c r="Y69" s="211"/>
      <c r="Z69" s="211"/>
      <c r="AA69" s="152"/>
    </row>
    <row r="70" spans="1:28" ht="12.75" customHeight="1" x14ac:dyDescent="0.3">
      <c r="A70" s="49" t="s">
        <v>65</v>
      </c>
      <c r="B70" s="145">
        <v>40.613547142945585</v>
      </c>
      <c r="C70" s="146">
        <v>40.375430000000001</v>
      </c>
      <c r="D70" s="57">
        <v>-5.8629979328693738E-3</v>
      </c>
      <c r="E70" s="147">
        <v>41.494071409506915</v>
      </c>
      <c r="F70" s="148">
        <v>40.825389999999999</v>
      </c>
      <c r="G70" s="101">
        <v>-1.6115107213935942E-2</v>
      </c>
      <c r="H70" s="145">
        <v>40.570605097331146</v>
      </c>
      <c r="I70" s="146">
        <v>40.226790000000001</v>
      </c>
      <c r="J70" s="57">
        <v>-8.4744877850925215E-3</v>
      </c>
      <c r="K70" s="145">
        <v>41.658951485293215</v>
      </c>
      <c r="L70" s="146">
        <v>41.115639999999999</v>
      </c>
      <c r="M70" s="57">
        <v>-1.3041890540260503E-2</v>
      </c>
      <c r="N70" s="147">
        <v>40.650126856645763</v>
      </c>
      <c r="O70" s="148">
        <v>40.137430000000002</v>
      </c>
      <c r="P70" s="101">
        <v>-1.2612429438505934E-2</v>
      </c>
      <c r="Q70" s="149">
        <v>40.832736706358347</v>
      </c>
      <c r="R70" s="150">
        <v>40.43175515219874</v>
      </c>
      <c r="S70" s="64">
        <v>-9.8200999125578337E-3</v>
      </c>
      <c r="U70" s="211" t="s">
        <v>86</v>
      </c>
      <c r="V70" s="211"/>
      <c r="W70" s="211"/>
      <c r="X70" s="211"/>
      <c r="Y70" s="211"/>
      <c r="Z70" s="211"/>
      <c r="AA70" s="152"/>
    </row>
    <row r="71" spans="1:28" ht="13" x14ac:dyDescent="0.3">
      <c r="A71" s="49" t="s">
        <v>66</v>
      </c>
      <c r="B71" s="145">
        <v>40.989389611499128</v>
      </c>
      <c r="C71" s="146">
        <v>41.732520000000001</v>
      </c>
      <c r="D71" s="57">
        <v>1.8129823243144827E-2</v>
      </c>
      <c r="E71" s="147">
        <v>41.722532433938326</v>
      </c>
      <c r="F71" s="148">
        <v>42.386029999999998</v>
      </c>
      <c r="G71" s="101">
        <v>1.5902619696257059E-2</v>
      </c>
      <c r="H71" s="145">
        <v>40.809434575220742</v>
      </c>
      <c r="I71" s="146">
        <v>41.45861</v>
      </c>
      <c r="J71" s="57">
        <v>1.5907483931998367E-2</v>
      </c>
      <c r="K71" s="145">
        <v>42.006044961087795</v>
      </c>
      <c r="L71" s="146">
        <v>42.796970000000002</v>
      </c>
      <c r="M71" s="57">
        <v>1.8828838555138283E-2</v>
      </c>
      <c r="N71" s="147">
        <v>40.908426595131395</v>
      </c>
      <c r="O71" s="148">
        <v>41.630899999999997</v>
      </c>
      <c r="P71" s="101">
        <v>1.7660747796997445E-2</v>
      </c>
      <c r="Q71" s="149">
        <v>41.116481837458458</v>
      </c>
      <c r="R71" s="150">
        <v>41.819887304586558</v>
      </c>
      <c r="S71" s="64">
        <v>1.7107627785587276E-2</v>
      </c>
      <c r="U71" s="211"/>
      <c r="V71" s="211"/>
      <c r="W71" s="211"/>
      <c r="X71" s="211"/>
      <c r="Y71" s="211"/>
      <c r="Z71" s="211"/>
      <c r="AA71" s="152"/>
    </row>
    <row r="72" spans="1:28" ht="13" x14ac:dyDescent="0.3">
      <c r="A72" s="49" t="s">
        <v>67</v>
      </c>
      <c r="B72" s="145">
        <v>42.433261308335034</v>
      </c>
      <c r="C72" s="146">
        <v>42.728769999999997</v>
      </c>
      <c r="D72" s="57">
        <v>6.9640815377751686E-3</v>
      </c>
      <c r="E72" s="147">
        <v>43.073938914877992</v>
      </c>
      <c r="F72" s="148">
        <v>43.273060000000001</v>
      </c>
      <c r="G72" s="101">
        <v>4.6227740053099708E-3</v>
      </c>
      <c r="H72" s="145">
        <v>41.976860470790314</v>
      </c>
      <c r="I72" s="146">
        <v>42.674970000000002</v>
      </c>
      <c r="J72" s="57">
        <v>1.6630818059760966E-2</v>
      </c>
      <c r="K72" s="145">
        <v>43.412869121194355</v>
      </c>
      <c r="L72" s="146">
        <v>43.715510000000002</v>
      </c>
      <c r="M72" s="57">
        <v>6.9712250061328973E-3</v>
      </c>
      <c r="N72" s="147">
        <v>42.3349968000432</v>
      </c>
      <c r="O72" s="148">
        <v>42.467170000000003</v>
      </c>
      <c r="P72" s="101">
        <v>3.1220788932873056E-3</v>
      </c>
      <c r="Q72" s="149">
        <v>42.422846692164995</v>
      </c>
      <c r="R72" s="150">
        <v>42.875601328258526</v>
      </c>
      <c r="S72" s="64">
        <v>1.0672424681419379E-2</v>
      </c>
    </row>
    <row r="73" spans="1:28" ht="13" x14ac:dyDescent="0.3">
      <c r="A73" s="49" t="s">
        <v>68</v>
      </c>
      <c r="B73" s="145">
        <v>43.606244947609753</v>
      </c>
      <c r="C73" s="146">
        <v>43.1357</v>
      </c>
      <c r="D73" s="57">
        <v>-1.0790769720600446E-2</v>
      </c>
      <c r="E73" s="147">
        <v>43.940849831982845</v>
      </c>
      <c r="F73" s="148">
        <v>43.479399999999998</v>
      </c>
      <c r="G73" s="101">
        <v>-1.050161373180758E-2</v>
      </c>
      <c r="H73" s="145">
        <v>43.61545225299912</v>
      </c>
      <c r="I73" s="146">
        <v>43.210729999999998</v>
      </c>
      <c r="J73" s="57">
        <v>-9.2793317985437884E-3</v>
      </c>
      <c r="K73" s="145">
        <v>44.585867585974455</v>
      </c>
      <c r="L73" s="146">
        <v>43.99465</v>
      </c>
      <c r="M73" s="57">
        <v>-1.3260201449134423E-2</v>
      </c>
      <c r="N73" s="147">
        <v>43.430596635715645</v>
      </c>
      <c r="O73" s="148">
        <v>42.872450000000001</v>
      </c>
      <c r="P73" s="101">
        <v>-1.285146138786053E-2</v>
      </c>
      <c r="Q73" s="149">
        <v>43.783599910618967</v>
      </c>
      <c r="R73" s="150">
        <v>43.308799095545048</v>
      </c>
      <c r="S73" s="64">
        <v>-1.0844261688010781E-2</v>
      </c>
    </row>
    <row r="74" spans="1:28" ht="13" x14ac:dyDescent="0.3">
      <c r="A74" s="49" t="s">
        <v>69</v>
      </c>
      <c r="B74" s="145">
        <v>43.608593437666656</v>
      </c>
      <c r="C74" s="146">
        <v>44.161369999999998</v>
      </c>
      <c r="D74" s="57">
        <v>1.2675863144347321E-2</v>
      </c>
      <c r="E74" s="153">
        <v>43.652641215995324</v>
      </c>
      <c r="F74" s="154">
        <v>44.508180000000003</v>
      </c>
      <c r="G74" s="101">
        <v>1.9598786240022203E-2</v>
      </c>
      <c r="H74" s="145">
        <v>43.808936169312496</v>
      </c>
      <c r="I74" s="146">
        <v>44.40766</v>
      </c>
      <c r="J74" s="57">
        <v>1.3666705540932522E-2</v>
      </c>
      <c r="K74" s="145">
        <v>44.455318095128362</v>
      </c>
      <c r="L74" s="146">
        <v>45.023049999999998</v>
      </c>
      <c r="M74" s="57">
        <v>1.2770843381589625E-2</v>
      </c>
      <c r="N74" s="153">
        <v>43.302778382733386</v>
      </c>
      <c r="O74" s="154">
        <v>44.001480000000001</v>
      </c>
      <c r="P74" s="101">
        <v>1.6135260677527796E-2</v>
      </c>
      <c r="Q74" s="149">
        <v>43.812896510375396</v>
      </c>
      <c r="R74" s="150">
        <v>44.42752232821622</v>
      </c>
      <c r="S74" s="64">
        <v>1.4028422377764471E-2</v>
      </c>
    </row>
    <row r="75" spans="1:28" ht="13" x14ac:dyDescent="0.3">
      <c r="A75" s="49" t="s">
        <v>70</v>
      </c>
      <c r="B75" s="155">
        <v>42.906794982794523</v>
      </c>
      <c r="C75" s="156">
        <v>43.487920000000003</v>
      </c>
      <c r="D75" s="157">
        <v>1.3543892463618201E-2</v>
      </c>
      <c r="E75" s="158">
        <v>43.014017309942908</v>
      </c>
      <c r="F75" s="159">
        <v>43.626640000000002</v>
      </c>
      <c r="G75" s="160">
        <v>1.4242396510950384E-2</v>
      </c>
      <c r="H75" s="161">
        <v>43.220303446386879</v>
      </c>
      <c r="I75" s="156">
        <v>43.717779999999998</v>
      </c>
      <c r="J75" s="157">
        <v>1.1510251292664364E-2</v>
      </c>
      <c r="K75" s="161">
        <v>43.706831430410169</v>
      </c>
      <c r="L75" s="156">
        <v>44.152850000000001</v>
      </c>
      <c r="M75" s="157">
        <v>1.0204779321511426E-2</v>
      </c>
      <c r="N75" s="162">
        <v>42.850940357063507</v>
      </c>
      <c r="O75" s="159">
        <v>43.309890000000003</v>
      </c>
      <c r="P75" s="160">
        <v>1.0710375060902111E-2</v>
      </c>
      <c r="Q75" s="161">
        <v>43.194229813767819</v>
      </c>
      <c r="R75" s="163">
        <v>43.69582231095896</v>
      </c>
      <c r="S75" s="164">
        <v>1.1612488504917362E-2</v>
      </c>
    </row>
    <row r="76" spans="1:28" ht="13" x14ac:dyDescent="0.3">
      <c r="A76" s="49" t="s">
        <v>72</v>
      </c>
      <c r="B76" s="149">
        <v>42.676707267096077</v>
      </c>
      <c r="C76" s="150">
        <v>43.43488</v>
      </c>
      <c r="D76" s="57">
        <v>1.7765492734920452E-2</v>
      </c>
      <c r="E76" s="153">
        <v>42.719567333116295</v>
      </c>
      <c r="F76" s="154">
        <v>43.74268</v>
      </c>
      <c r="G76" s="101">
        <v>2.3949509106816036E-2</v>
      </c>
      <c r="H76" s="149">
        <v>42.937056115220635</v>
      </c>
      <c r="I76" s="150">
        <v>43.75956</v>
      </c>
      <c r="J76" s="57">
        <v>1.9156038145051069E-2</v>
      </c>
      <c r="K76" s="149">
        <v>43.281451081434554</v>
      </c>
      <c r="L76" s="150">
        <v>44.34158</v>
      </c>
      <c r="M76" s="57">
        <v>2.4493839556599006E-2</v>
      </c>
      <c r="N76" s="153">
        <v>42.664564363099529</v>
      </c>
      <c r="O76" s="154">
        <v>43.498800000000003</v>
      </c>
      <c r="P76" s="101">
        <v>1.9553361187533813E-2</v>
      </c>
      <c r="Q76" s="149">
        <v>42.907211068587557</v>
      </c>
      <c r="R76" s="150">
        <v>43.775729251986469</v>
      </c>
      <c r="S76" s="64">
        <v>2.0241776656389376E-2</v>
      </c>
    </row>
    <row r="77" spans="1:28" ht="13.5" thickBot="1" x14ac:dyDescent="0.35">
      <c r="A77" s="140" t="s">
        <v>74</v>
      </c>
      <c r="B77" s="165">
        <v>42.430123538474312</v>
      </c>
      <c r="C77" s="166">
        <v>43.340960000000003</v>
      </c>
      <c r="D77" s="67">
        <v>2.1466740739035872E-2</v>
      </c>
      <c r="E77" s="167">
        <v>42.443900562102044</v>
      </c>
      <c r="F77" s="168">
        <v>43.709679999999999</v>
      </c>
      <c r="G77" s="114">
        <v>2.9822410785406595E-2</v>
      </c>
      <c r="H77" s="165">
        <v>42.785083738315663</v>
      </c>
      <c r="I77" s="166">
        <v>43.572330000000001</v>
      </c>
      <c r="J77" s="68">
        <v>1.840001684931436E-2</v>
      </c>
      <c r="K77" s="165">
        <v>43.172089956285753</v>
      </c>
      <c r="L77" s="166">
        <v>44.081189999999999</v>
      </c>
      <c r="M77" s="67">
        <v>2.1057587080791418E-2</v>
      </c>
      <c r="N77" s="167">
        <v>41.520143659476119</v>
      </c>
      <c r="O77" s="168">
        <v>43.408900000000003</v>
      </c>
      <c r="P77" s="114">
        <v>4.5490120554841029E-2</v>
      </c>
      <c r="Q77" s="165">
        <v>42.594773504250306</v>
      </c>
      <c r="R77" s="166">
        <v>43.613580326182543</v>
      </c>
      <c r="S77" s="119">
        <v>2.391858761335075E-2</v>
      </c>
    </row>
    <row r="78" spans="1:28" ht="13.5" thickBot="1" x14ac:dyDescent="0.35">
      <c r="A78" s="73" t="s">
        <v>107</v>
      </c>
      <c r="B78" s="194">
        <v>42.068225384825553</v>
      </c>
      <c r="C78" s="169">
        <v>42.122468472699047</v>
      </c>
      <c r="D78" s="67">
        <v>1.2894075606302291E-3</v>
      </c>
      <c r="E78" s="194">
        <v>42.002116884746108</v>
      </c>
      <c r="F78" s="169">
        <v>42.510826759135313</v>
      </c>
      <c r="G78" s="114">
        <v>1.2111529420888667E-2</v>
      </c>
      <c r="H78" s="194">
        <v>42.189940856445162</v>
      </c>
      <c r="I78" s="169">
        <v>42.191912444017504</v>
      </c>
      <c r="J78" s="68">
        <v>4.6731223896534502E-5</v>
      </c>
      <c r="K78" s="194">
        <v>42.641438600066181</v>
      </c>
      <c r="L78" s="169">
        <v>42.913167873715913</v>
      </c>
      <c r="M78" s="67">
        <v>6.3724227552048873E-3</v>
      </c>
      <c r="N78" s="194">
        <v>41.602303040691652</v>
      </c>
      <c r="O78" s="169">
        <v>41.998917405193815</v>
      </c>
      <c r="P78" s="114">
        <v>9.5334713588868247E-3</v>
      </c>
      <c r="Q78" s="194">
        <v>42.099388260815637</v>
      </c>
      <c r="R78" s="169">
        <v>42.304042206544814</v>
      </c>
      <c r="S78" s="119">
        <v>4.8612094898219382E-3</v>
      </c>
    </row>
    <row r="79" spans="1:28" x14ac:dyDescent="0.25">
      <c r="B79" s="187"/>
      <c r="E79" s="187"/>
      <c r="H79" s="187"/>
      <c r="K79" s="187"/>
      <c r="N79" s="187"/>
      <c r="Q79" s="187"/>
    </row>
    <row r="80" spans="1:28" ht="13" x14ac:dyDescent="0.3">
      <c r="A80" s="2" t="s">
        <v>87</v>
      </c>
    </row>
    <row r="81" spans="1:19" x14ac:dyDescent="0.25">
      <c r="A81" s="91"/>
      <c r="B81" s="205" t="s">
        <v>44</v>
      </c>
      <c r="C81" s="205"/>
      <c r="D81" s="205"/>
      <c r="E81" s="205" t="s">
        <v>45</v>
      </c>
      <c r="F81" s="205"/>
      <c r="G81" s="205"/>
      <c r="H81" s="205" t="s">
        <v>46</v>
      </c>
      <c r="I81" s="205"/>
      <c r="J81" s="205"/>
      <c r="K81" s="205" t="s">
        <v>47</v>
      </c>
      <c r="L81" s="205"/>
      <c r="M81" s="205"/>
      <c r="N81" s="206" t="s">
        <v>48</v>
      </c>
      <c r="O81" s="206"/>
      <c r="P81" s="206"/>
      <c r="Q81" s="205" t="s">
        <v>49</v>
      </c>
      <c r="R81" s="205"/>
      <c r="S81" s="205"/>
    </row>
    <row r="82" spans="1:19" ht="13.5" thickBot="1" x14ac:dyDescent="0.35">
      <c r="A82" s="16" t="s">
        <v>83</v>
      </c>
      <c r="B82" s="17" t="s">
        <v>105</v>
      </c>
      <c r="C82" s="18" t="s">
        <v>108</v>
      </c>
      <c r="D82" s="19" t="s">
        <v>52</v>
      </c>
      <c r="E82" s="17" t="s">
        <v>105</v>
      </c>
      <c r="F82" s="18" t="s">
        <v>108</v>
      </c>
      <c r="G82" s="19" t="s">
        <v>52</v>
      </c>
      <c r="H82" s="17" t="s">
        <v>105</v>
      </c>
      <c r="I82" s="18" t="s">
        <v>108</v>
      </c>
      <c r="J82" s="19" t="s">
        <v>52</v>
      </c>
      <c r="K82" s="17" t="s">
        <v>105</v>
      </c>
      <c r="L82" s="18" t="s">
        <v>108</v>
      </c>
      <c r="M82" s="19" t="s">
        <v>52</v>
      </c>
      <c r="N82" s="17" t="s">
        <v>105</v>
      </c>
      <c r="O82" s="18" t="s">
        <v>108</v>
      </c>
      <c r="P82" s="19" t="s">
        <v>52</v>
      </c>
      <c r="Q82" s="17" t="s">
        <v>105</v>
      </c>
      <c r="R82" s="18" t="s">
        <v>108</v>
      </c>
      <c r="S82" s="19" t="s">
        <v>52</v>
      </c>
    </row>
    <row r="83" spans="1:19" ht="13" x14ac:dyDescent="0.3">
      <c r="A83" s="27" t="s">
        <v>61</v>
      </c>
      <c r="B83" s="145">
        <v>34.198539064989546</v>
      </c>
      <c r="C83" s="146">
        <v>33.736649999999997</v>
      </c>
      <c r="D83" s="97">
        <v>-1.3506105161737891E-2</v>
      </c>
      <c r="E83" s="147">
        <v>34.32138786478324</v>
      </c>
      <c r="F83" s="148">
        <v>33.726990000000001</v>
      </c>
      <c r="G83" s="94">
        <v>-1.7318584759013933E-2</v>
      </c>
      <c r="H83" s="145">
        <v>34.350586467957136</v>
      </c>
      <c r="I83" s="146">
        <v>33.985129999999998</v>
      </c>
      <c r="J83" s="57">
        <v>-1.0639016841766047E-2</v>
      </c>
      <c r="K83" s="145">
        <v>34.683763651887553</v>
      </c>
      <c r="L83" s="146">
        <v>34.250340000000001</v>
      </c>
      <c r="M83" s="97">
        <v>-1.2496442319170353E-2</v>
      </c>
      <c r="N83" s="147">
        <v>34.28219649677051</v>
      </c>
      <c r="O83" s="148">
        <v>33.756779999999999</v>
      </c>
      <c r="P83" s="94">
        <v>-1.5326220326051909E-2</v>
      </c>
      <c r="Q83" s="149">
        <v>34.377022112371932</v>
      </c>
      <c r="R83" s="150">
        <v>33.947716478791847</v>
      </c>
      <c r="S83" s="64">
        <v>-1.2488156541796025E-2</v>
      </c>
    </row>
    <row r="84" spans="1:19" ht="13" x14ac:dyDescent="0.3">
      <c r="A84" s="49" t="s">
        <v>62</v>
      </c>
      <c r="B84" s="145">
        <v>33.986207391830298</v>
      </c>
      <c r="C84" s="146">
        <v>33.237630000000003</v>
      </c>
      <c r="D84" s="57">
        <v>-2.2025917255193317E-2</v>
      </c>
      <c r="E84" s="147">
        <v>34.10228638997237</v>
      </c>
      <c r="F84" s="148">
        <v>33.252400000000002</v>
      </c>
      <c r="G84" s="101">
        <v>-2.4921683556744623E-2</v>
      </c>
      <c r="H84" s="145">
        <v>34.063401935135943</v>
      </c>
      <c r="I84" s="146">
        <v>33.385890000000003</v>
      </c>
      <c r="J84" s="57">
        <v>-1.9889731989367054E-2</v>
      </c>
      <c r="K84" s="145">
        <v>34.467873771509389</v>
      </c>
      <c r="L84" s="146">
        <v>33.656939999999999</v>
      </c>
      <c r="M84" s="57">
        <v>-2.3527235154832682E-2</v>
      </c>
      <c r="N84" s="147">
        <v>34.005810824467702</v>
      </c>
      <c r="O84" s="148">
        <v>33.347499999999997</v>
      </c>
      <c r="P84" s="101">
        <v>-1.9358774530205847E-2</v>
      </c>
      <c r="Q84" s="149">
        <v>34.120273865734013</v>
      </c>
      <c r="R84" s="150">
        <v>33.400361904582091</v>
      </c>
      <c r="S84" s="64">
        <v>-2.1099243340919061E-2</v>
      </c>
    </row>
    <row r="85" spans="1:19" ht="13" x14ac:dyDescent="0.3">
      <c r="A85" s="49" t="s">
        <v>63</v>
      </c>
      <c r="B85" s="145">
        <v>33.082900736821465</v>
      </c>
      <c r="C85" s="146">
        <v>32.763109999999998</v>
      </c>
      <c r="D85" s="57">
        <v>-9.6663451420249125E-3</v>
      </c>
      <c r="E85" s="147">
        <v>33.215818264031597</v>
      </c>
      <c r="F85" s="148">
        <v>32.753340000000001</v>
      </c>
      <c r="G85" s="101">
        <v>-1.3923434321423844E-2</v>
      </c>
      <c r="H85" s="145">
        <v>33.1903675707091</v>
      </c>
      <c r="I85" s="146">
        <v>32.953580000000002</v>
      </c>
      <c r="J85" s="57">
        <v>-7.134225621474144E-3</v>
      </c>
      <c r="K85" s="145">
        <v>33.497313632743335</v>
      </c>
      <c r="L85" s="146">
        <v>33.13608</v>
      </c>
      <c r="M85" s="57">
        <v>-1.0783958281067485E-2</v>
      </c>
      <c r="N85" s="147">
        <v>33.074801905232981</v>
      </c>
      <c r="O85" s="148">
        <v>32.696840000000002</v>
      </c>
      <c r="P85" s="101">
        <v>-1.1427488101544148E-2</v>
      </c>
      <c r="Q85" s="149">
        <v>33.214144605924723</v>
      </c>
      <c r="R85" s="150">
        <v>32.908497050761348</v>
      </c>
      <c r="S85" s="64">
        <v>-9.2023310788155177E-3</v>
      </c>
    </row>
    <row r="86" spans="1:19" ht="13" x14ac:dyDescent="0.3">
      <c r="A86" s="49" t="s">
        <v>64</v>
      </c>
      <c r="B86" s="145">
        <v>32.576115960963961</v>
      </c>
      <c r="C86" s="146">
        <v>32.395530000000001</v>
      </c>
      <c r="D86" s="57">
        <v>-5.5435080468265729E-3</v>
      </c>
      <c r="E86" s="147">
        <v>32.742500680075032</v>
      </c>
      <c r="F86" s="148">
        <v>32.46481</v>
      </c>
      <c r="G86" s="101">
        <v>-8.4810467834552927E-3</v>
      </c>
      <c r="H86" s="145">
        <v>32.756914201274384</v>
      </c>
      <c r="I86" s="146">
        <v>32.580689999999997</v>
      </c>
      <c r="J86" s="57">
        <v>-5.3797558644131938E-3</v>
      </c>
      <c r="K86" s="145">
        <v>33.054509969384469</v>
      </c>
      <c r="L86" s="146">
        <v>32.840319999999998</v>
      </c>
      <c r="M86" s="57">
        <v>-6.479901519727771E-3</v>
      </c>
      <c r="N86" s="147">
        <v>32.509484514259888</v>
      </c>
      <c r="O86" s="148">
        <v>31.768419999999999</v>
      </c>
      <c r="P86" s="101">
        <v>-2.2795332664682255E-2</v>
      </c>
      <c r="Q86" s="149">
        <v>32.745397323757246</v>
      </c>
      <c r="R86" s="150">
        <v>32.474279899689478</v>
      </c>
      <c r="S86" s="64">
        <v>-8.2795582349238783E-3</v>
      </c>
    </row>
    <row r="87" spans="1:19" ht="13" x14ac:dyDescent="0.3">
      <c r="A87" s="49" t="s">
        <v>65</v>
      </c>
      <c r="B87" s="145">
        <v>33.035821696262616</v>
      </c>
      <c r="C87" s="146">
        <v>32.633240000000001</v>
      </c>
      <c r="D87" s="57">
        <v>-1.2186217130120913E-2</v>
      </c>
      <c r="E87" s="147">
        <v>33.174260660576032</v>
      </c>
      <c r="F87" s="148">
        <v>32.682859999999998</v>
      </c>
      <c r="G87" s="101">
        <v>-1.4812708732345858E-2</v>
      </c>
      <c r="H87" s="145">
        <v>33.217436069995088</v>
      </c>
      <c r="I87" s="146">
        <v>32.789720000000003</v>
      </c>
      <c r="J87" s="57">
        <v>-1.2876251770118863E-2</v>
      </c>
      <c r="K87" s="145">
        <v>33.603941006462165</v>
      </c>
      <c r="L87" s="146">
        <v>33.149679999999996</v>
      </c>
      <c r="M87" s="57">
        <v>-1.3518087249790534E-2</v>
      </c>
      <c r="N87" s="147">
        <v>32.829842283552729</v>
      </c>
      <c r="O87" s="148">
        <v>32.448459999999997</v>
      </c>
      <c r="P87" s="177">
        <v>-1.1616939254801117E-2</v>
      </c>
      <c r="Q87" s="149">
        <v>33.198664588710059</v>
      </c>
      <c r="R87" s="150">
        <v>32.774639007849352</v>
      </c>
      <c r="S87" s="64">
        <v>-1.277236859114228E-2</v>
      </c>
    </row>
    <row r="88" spans="1:19" ht="13" x14ac:dyDescent="0.3">
      <c r="A88" s="49" t="s">
        <v>66</v>
      </c>
      <c r="B88" s="145">
        <v>33.24259522889502</v>
      </c>
      <c r="C88" s="146">
        <v>33.682729999999999</v>
      </c>
      <c r="D88" s="57">
        <v>1.3240084538357788E-2</v>
      </c>
      <c r="E88" s="147">
        <v>33.372967145386887</v>
      </c>
      <c r="F88" s="148">
        <v>33.8504</v>
      </c>
      <c r="G88" s="101">
        <v>1.4305975627914913E-2</v>
      </c>
      <c r="H88" s="145">
        <v>33.402308356908485</v>
      </c>
      <c r="I88" s="146">
        <v>33.818460000000002</v>
      </c>
      <c r="J88" s="57">
        <v>1.2458768976229884E-2</v>
      </c>
      <c r="K88" s="145">
        <v>33.76881193400606</v>
      </c>
      <c r="L88" s="146">
        <v>34.35727</v>
      </c>
      <c r="M88" s="57">
        <v>1.742608141334534E-2</v>
      </c>
      <c r="N88" s="147">
        <v>33.141091918595507</v>
      </c>
      <c r="O88" s="148">
        <v>33.612540000000003</v>
      </c>
      <c r="P88" s="101">
        <v>1.4225484258711729E-2</v>
      </c>
      <c r="Q88" s="149">
        <v>33.402749529824206</v>
      </c>
      <c r="R88" s="150">
        <v>33.866267558173163</v>
      </c>
      <c r="S88" s="64">
        <v>1.3876642937285633E-2</v>
      </c>
    </row>
    <row r="89" spans="1:19" ht="13" x14ac:dyDescent="0.3">
      <c r="A89" s="49" t="s">
        <v>67</v>
      </c>
      <c r="B89" s="145">
        <v>34.021772289377083</v>
      </c>
      <c r="C89" s="146">
        <v>34.353319999999997</v>
      </c>
      <c r="D89" s="57">
        <v>9.7451628269946688E-3</v>
      </c>
      <c r="E89" s="147">
        <v>34.228301403198287</v>
      </c>
      <c r="F89" s="148">
        <v>34.350140000000003</v>
      </c>
      <c r="G89" s="101">
        <v>3.559586418458105E-3</v>
      </c>
      <c r="H89" s="145">
        <v>34.046199855144771</v>
      </c>
      <c r="I89" s="146">
        <v>34.565510000000003</v>
      </c>
      <c r="J89" s="57">
        <v>1.5253101581519379E-2</v>
      </c>
      <c r="K89" s="145">
        <v>34.648307113097019</v>
      </c>
      <c r="L89" s="146">
        <v>34.911639999999998</v>
      </c>
      <c r="M89" s="57">
        <v>7.6001660353397504E-3</v>
      </c>
      <c r="N89" s="147">
        <v>33.927450410879374</v>
      </c>
      <c r="O89" s="148">
        <v>34.235230000000001</v>
      </c>
      <c r="P89" s="101">
        <v>9.0716981498242255E-3</v>
      </c>
      <c r="Q89" s="149">
        <v>34.143951263083636</v>
      </c>
      <c r="R89" s="150">
        <v>34.53350655575256</v>
      </c>
      <c r="S89" s="64">
        <v>1.1409203629285658E-2</v>
      </c>
    </row>
    <row r="90" spans="1:19" ht="13" x14ac:dyDescent="0.3">
      <c r="A90" s="49" t="s">
        <v>68</v>
      </c>
      <c r="B90" s="145">
        <v>34.392917098611647</v>
      </c>
      <c r="C90" s="146">
        <v>34.480080000000001</v>
      </c>
      <c r="D90" s="57">
        <v>2.5343270865463285E-3</v>
      </c>
      <c r="E90" s="147">
        <v>34.710761664259074</v>
      </c>
      <c r="F90" s="148">
        <v>34.467880000000001</v>
      </c>
      <c r="G90" s="101">
        <v>-6.997301488465002E-3</v>
      </c>
      <c r="H90" s="145">
        <v>34.726186008062946</v>
      </c>
      <c r="I90" s="146">
        <v>34.71604</v>
      </c>
      <c r="J90" s="57">
        <v>-2.9217167876116612E-4</v>
      </c>
      <c r="K90" s="145">
        <v>35.168980744488607</v>
      </c>
      <c r="L90" s="146">
        <v>34.999749999999999</v>
      </c>
      <c r="M90" s="57">
        <v>-4.8119320181074787E-3</v>
      </c>
      <c r="N90" s="147">
        <v>34.32131240127589</v>
      </c>
      <c r="O90" s="148">
        <v>34.510950000000001</v>
      </c>
      <c r="P90" s="101">
        <v>5.5253597679167932E-3</v>
      </c>
      <c r="Q90" s="149">
        <v>34.693459642697036</v>
      </c>
      <c r="R90" s="150">
        <v>34.686141301321108</v>
      </c>
      <c r="S90" s="64">
        <v>-2.1094296882750996E-4</v>
      </c>
    </row>
    <row r="91" spans="1:19" ht="13" x14ac:dyDescent="0.3">
      <c r="A91" s="49" t="s">
        <v>69</v>
      </c>
      <c r="B91" s="145">
        <v>34.044952978188533</v>
      </c>
      <c r="C91" s="146">
        <v>34.803330000000003</v>
      </c>
      <c r="D91" s="57">
        <v>2.2275754714577989E-2</v>
      </c>
      <c r="E91" s="153">
        <v>34.379062865458401</v>
      </c>
      <c r="F91" s="154">
        <v>34.842689999999997</v>
      </c>
      <c r="G91" s="101">
        <v>1.3485740910273991E-2</v>
      </c>
      <c r="H91" s="145">
        <v>34.3970883997832</v>
      </c>
      <c r="I91" s="146">
        <v>35.026530000000001</v>
      </c>
      <c r="J91" s="57">
        <v>1.8299269778333072E-2</v>
      </c>
      <c r="K91" s="145">
        <v>34.779320779729844</v>
      </c>
      <c r="L91" s="146">
        <v>35.313009999999998</v>
      </c>
      <c r="M91" s="57">
        <v>1.5345015610000123E-2</v>
      </c>
      <c r="N91" s="153">
        <v>33.335433014532285</v>
      </c>
      <c r="O91" s="154">
        <v>34.826349999999998</v>
      </c>
      <c r="P91" s="101">
        <v>4.4724692336162608E-2</v>
      </c>
      <c r="Q91" s="149">
        <v>34.252490119703459</v>
      </c>
      <c r="R91" s="150">
        <v>35.003477874177086</v>
      </c>
      <c r="S91" s="64">
        <v>2.1925055721470743E-2</v>
      </c>
    </row>
    <row r="92" spans="1:19" ht="13" x14ac:dyDescent="0.3">
      <c r="A92" s="49" t="s">
        <v>70</v>
      </c>
      <c r="B92" s="170">
        <v>33.659574413601945</v>
      </c>
      <c r="C92" s="156">
        <v>33.997909999999997</v>
      </c>
      <c r="D92" s="157">
        <v>1.0051689371964656E-2</v>
      </c>
      <c r="E92" s="158">
        <v>33.997342059954676</v>
      </c>
      <c r="F92" s="159">
        <v>34.027209999999997</v>
      </c>
      <c r="G92" s="160">
        <v>8.7853750427457911E-4</v>
      </c>
      <c r="H92" s="161">
        <v>34.12288929224772</v>
      </c>
      <c r="I92" s="156">
        <v>34.255809999999997</v>
      </c>
      <c r="J92" s="157">
        <v>3.8953532514163225E-3</v>
      </c>
      <c r="K92" s="170">
        <v>34.266126561637435</v>
      </c>
      <c r="L92" s="156">
        <v>34.497390000000003</v>
      </c>
      <c r="M92" s="157">
        <v>6.749039403288748E-3</v>
      </c>
      <c r="N92" s="162">
        <v>33.888885368068152</v>
      </c>
      <c r="O92" s="159">
        <v>33.54636</v>
      </c>
      <c r="P92" s="160">
        <v>-1.0107306993073828E-2</v>
      </c>
      <c r="Q92" s="161">
        <v>34.032662399753505</v>
      </c>
      <c r="R92" s="163">
        <v>34.139794517458142</v>
      </c>
      <c r="S92" s="164">
        <v>3.1479205607320981E-3</v>
      </c>
    </row>
    <row r="93" spans="1:19" ht="13" x14ac:dyDescent="0.3">
      <c r="A93" s="49" t="s">
        <v>72</v>
      </c>
      <c r="B93" s="149">
        <v>33.62572754834494</v>
      </c>
      <c r="C93" s="150">
        <v>33.971060000000001</v>
      </c>
      <c r="D93" s="57">
        <v>1.0269887875542949E-2</v>
      </c>
      <c r="E93" s="153">
        <v>33.872802958234367</v>
      </c>
      <c r="F93" s="154">
        <v>34.012059999999998</v>
      </c>
      <c r="G93" s="101">
        <v>4.1111756218503714E-3</v>
      </c>
      <c r="H93" s="149">
        <v>33.933404678205328</v>
      </c>
      <c r="I93" s="150">
        <v>34.218490000000003</v>
      </c>
      <c r="J93" s="57">
        <v>8.4013179490292078E-3</v>
      </c>
      <c r="K93" s="149">
        <v>34.177835112362118</v>
      </c>
      <c r="L93" s="150">
        <v>34.519370000000002</v>
      </c>
      <c r="M93" s="57">
        <v>9.992876567958886E-3</v>
      </c>
      <c r="N93" s="153">
        <v>33.811707011850302</v>
      </c>
      <c r="O93" s="154">
        <v>34.22513</v>
      </c>
      <c r="P93" s="101">
        <v>1.222721431972662E-2</v>
      </c>
      <c r="Q93" s="149">
        <v>33.908489584705585</v>
      </c>
      <c r="R93" s="150">
        <v>34.223611572523673</v>
      </c>
      <c r="S93" s="64">
        <v>9.2933065340730092E-3</v>
      </c>
    </row>
    <row r="94" spans="1:19" ht="13.5" thickBot="1" x14ac:dyDescent="0.35">
      <c r="A94" s="140" t="s">
        <v>74</v>
      </c>
      <c r="B94" s="165">
        <v>33.706368247710458</v>
      </c>
      <c r="C94" s="166">
        <v>34.084569999999999</v>
      </c>
      <c r="D94" s="67">
        <v>1.122048360446648E-2</v>
      </c>
      <c r="E94" s="167">
        <v>33.822896427668958</v>
      </c>
      <c r="F94" s="168">
        <v>34.046439999999997</v>
      </c>
      <c r="G94" s="114">
        <v>6.6092379997404471E-3</v>
      </c>
      <c r="H94" s="165">
        <v>33.992318331659916</v>
      </c>
      <c r="I94" s="166">
        <v>34.305039999999998</v>
      </c>
      <c r="J94" s="68">
        <v>9.1997746458152285E-3</v>
      </c>
      <c r="K94" s="165">
        <v>34.188109308938195</v>
      </c>
      <c r="L94" s="166">
        <v>34.544539999999998</v>
      </c>
      <c r="M94" s="67">
        <v>1.0425574805583482E-2</v>
      </c>
      <c r="N94" s="167">
        <v>33.353390487933837</v>
      </c>
      <c r="O94" s="168">
        <v>34.19744</v>
      </c>
      <c r="P94" s="114">
        <v>2.5306258215982869E-2</v>
      </c>
      <c r="Q94" s="165">
        <v>33.879205116202392</v>
      </c>
      <c r="R94" s="166">
        <v>34.283389657000015</v>
      </c>
      <c r="S94" s="119">
        <v>1.1930165994488595E-2</v>
      </c>
    </row>
    <row r="95" spans="1:19" ht="13.5" thickBot="1" x14ac:dyDescent="0.35">
      <c r="A95" s="73" t="s">
        <v>106</v>
      </c>
      <c r="B95" s="195">
        <v>34.198539064989546</v>
      </c>
      <c r="C95" s="171">
        <v>33.680312743423144</v>
      </c>
      <c r="D95" s="67">
        <v>-1.5153463736611195E-2</v>
      </c>
      <c r="E95" s="195">
        <v>34.32138786478324</v>
      </c>
      <c r="F95" s="171">
        <v>33.714556339136919</v>
      </c>
      <c r="G95" s="114">
        <v>-1.7680856264818523E-2</v>
      </c>
      <c r="H95" s="195">
        <v>34.350586467957136</v>
      </c>
      <c r="I95" s="171">
        <v>33.87628953890507</v>
      </c>
      <c r="J95" s="68">
        <v>-1.3807535120091696E-2</v>
      </c>
      <c r="K95" s="195">
        <v>34.683763651887553</v>
      </c>
      <c r="L95" s="171">
        <v>34.179822373946564</v>
      </c>
      <c r="M95" s="67">
        <v>-1.4529601890928667E-2</v>
      </c>
      <c r="N95" s="195">
        <v>34.28219649677051</v>
      </c>
      <c r="O95" s="171">
        <v>33.606030531199934</v>
      </c>
      <c r="P95" s="114">
        <v>-1.9723531006371586E-2</v>
      </c>
      <c r="Q95" s="195">
        <v>33.832089622707905</v>
      </c>
      <c r="R95" s="171">
        <v>33.852266764819611</v>
      </c>
      <c r="S95" s="119">
        <v>5.9639065563854565E-4</v>
      </c>
    </row>
    <row r="96" spans="1:19" x14ac:dyDescent="0.25">
      <c r="B96" s="187"/>
      <c r="E96" s="187"/>
      <c r="H96" s="187"/>
      <c r="K96" s="187"/>
      <c r="N96" s="187"/>
      <c r="Q96" s="187"/>
    </row>
    <row r="97" spans="2:2" x14ac:dyDescent="0.25">
      <c r="B97" s="187"/>
    </row>
    <row r="259" spans="1:11" x14ac:dyDescent="0.25">
      <c r="E259" s="209" t="s">
        <v>88</v>
      </c>
      <c r="F259" s="209"/>
      <c r="G259" s="209"/>
    </row>
    <row r="260" spans="1:11" ht="13.5" thickBot="1" x14ac:dyDescent="0.35">
      <c r="A260" s="3" t="s">
        <v>89</v>
      </c>
      <c r="B260" s="18" t="s">
        <v>105</v>
      </c>
      <c r="C260" s="18" t="s">
        <v>108</v>
      </c>
      <c r="D260" s="19" t="s">
        <v>52</v>
      </c>
      <c r="E260" s="17" t="s">
        <v>105</v>
      </c>
      <c r="F260" s="18" t="s">
        <v>108</v>
      </c>
      <c r="G260" s="19" t="s">
        <v>52</v>
      </c>
      <c r="J260" s="182"/>
      <c r="K260" s="127"/>
    </row>
    <row r="261" spans="1:11" ht="13" x14ac:dyDescent="0.3">
      <c r="A261" s="3" t="s">
        <v>90</v>
      </c>
      <c r="B261" s="63">
        <f>Q10</f>
        <v>338986.27300000004</v>
      </c>
      <c r="C261" s="172">
        <f>R10</f>
        <v>336407.28700000001</v>
      </c>
      <c r="D261" s="173">
        <f>(C261/B261)-1</f>
        <v>-7.6079363839020031E-3</v>
      </c>
      <c r="E261" s="63">
        <f>B261</f>
        <v>338986.27300000004</v>
      </c>
      <c r="F261" s="172">
        <f>C261</f>
        <v>336407.28700000001</v>
      </c>
      <c r="G261" s="64">
        <f>(F261-E261)/E261</f>
        <v>-7.607936383901991E-3</v>
      </c>
      <c r="I261" s="183"/>
      <c r="J261" s="180"/>
      <c r="K261" s="181"/>
    </row>
    <row r="262" spans="1:11" ht="13" x14ac:dyDescent="0.3">
      <c r="A262" s="3" t="s">
        <v>91</v>
      </c>
      <c r="B262" s="63">
        <f t="shared" ref="B262:B272" si="0">Q11</f>
        <v>353303.57199999999</v>
      </c>
      <c r="C262" s="172">
        <f t="shared" ref="C262:C272" si="1">IF(R11="","",R11)</f>
        <v>348846.46600000001</v>
      </c>
      <c r="D262" s="173">
        <f t="shared" ref="D262:D272" si="2">(C262/B262)-1</f>
        <v>-1.2615513550482738E-2</v>
      </c>
      <c r="E262" s="63">
        <f t="shared" ref="E262:E272" si="3">B262+E261</f>
        <v>692289.84499999997</v>
      </c>
      <c r="F262" s="172">
        <f t="shared" ref="F262:F272" si="4">IF(C262="","",C262+F261)</f>
        <v>685253.75300000003</v>
      </c>
      <c r="G262" s="64">
        <f>(F262-E262)/E262</f>
        <v>-1.0163506009538456E-2</v>
      </c>
      <c r="I262" s="90"/>
      <c r="J262" s="180"/>
      <c r="K262" s="181"/>
    </row>
    <row r="263" spans="1:11" ht="13" x14ac:dyDescent="0.3">
      <c r="A263" s="3" t="s">
        <v>92</v>
      </c>
      <c r="B263" s="63">
        <f t="shared" si="0"/>
        <v>328508.06699999998</v>
      </c>
      <c r="C263" s="172">
        <f t="shared" si="1"/>
        <v>323207.924</v>
      </c>
      <c r="D263" s="173">
        <f t="shared" si="2"/>
        <v>-1.6133981269933262E-2</v>
      </c>
      <c r="E263" s="63">
        <f t="shared" si="3"/>
        <v>1020797.912</v>
      </c>
      <c r="F263" s="172">
        <f t="shared" si="4"/>
        <v>1008461.677</v>
      </c>
      <c r="G263" s="64">
        <f>(F263-E263)/E263</f>
        <v>-1.2084894429133575E-2</v>
      </c>
      <c r="I263" s="90"/>
      <c r="J263" s="180"/>
      <c r="K263" s="181"/>
    </row>
    <row r="264" spans="1:11" ht="13" x14ac:dyDescent="0.3">
      <c r="A264" s="3" t="s">
        <v>93</v>
      </c>
      <c r="B264" s="63">
        <f t="shared" si="0"/>
        <v>318459.57700000005</v>
      </c>
      <c r="C264" s="172">
        <f t="shared" si="1"/>
        <v>317854.17499999999</v>
      </c>
      <c r="D264" s="173">
        <f t="shared" si="2"/>
        <v>-1.9010324817458901E-3</v>
      </c>
      <c r="E264" s="63">
        <f t="shared" si="3"/>
        <v>1339257.4890000001</v>
      </c>
      <c r="F264" s="172">
        <f t="shared" si="4"/>
        <v>1326315.852</v>
      </c>
      <c r="G264" s="64">
        <f t="shared" ref="G264:G272" si="5">(F264-E264)/E264</f>
        <v>-9.6632926127322959E-3</v>
      </c>
      <c r="I264" s="90"/>
      <c r="J264" s="180"/>
      <c r="K264" s="181"/>
    </row>
    <row r="265" spans="1:11" ht="13" x14ac:dyDescent="0.3">
      <c r="A265" s="3" t="s">
        <v>94</v>
      </c>
      <c r="B265" s="63">
        <f t="shared" si="0"/>
        <v>312338.55800000008</v>
      </c>
      <c r="C265" s="172">
        <f t="shared" si="1"/>
        <v>303599.56</v>
      </c>
      <c r="D265" s="173">
        <f t="shared" si="2"/>
        <v>-2.7979248082460773E-2</v>
      </c>
      <c r="E265" s="63">
        <f t="shared" si="3"/>
        <v>1651596.0470000003</v>
      </c>
      <c r="F265" s="172">
        <f t="shared" si="4"/>
        <v>1629915.412</v>
      </c>
      <c r="G265" s="64">
        <f t="shared" si="5"/>
        <v>-1.3127080946567704E-2</v>
      </c>
      <c r="I265" s="90"/>
      <c r="J265" s="180"/>
      <c r="K265" s="181"/>
    </row>
    <row r="266" spans="1:11" ht="13" x14ac:dyDescent="0.3">
      <c r="A266" s="3" t="s">
        <v>95</v>
      </c>
      <c r="B266" s="63">
        <f t="shared" si="0"/>
        <v>295181.13500000001</v>
      </c>
      <c r="C266" s="172">
        <f t="shared" si="1"/>
        <v>296035.97899999993</v>
      </c>
      <c r="D266" s="173">
        <f t="shared" si="2"/>
        <v>2.8959980792808704E-3</v>
      </c>
      <c r="E266" s="63">
        <f t="shared" si="3"/>
        <v>1946777.1820000003</v>
      </c>
      <c r="F266" s="172">
        <f t="shared" si="4"/>
        <v>1925951.3909999998</v>
      </c>
      <c r="G266" s="64">
        <f t="shared" si="5"/>
        <v>-1.0697572990148408E-2</v>
      </c>
      <c r="I266" s="90"/>
      <c r="J266" s="180"/>
      <c r="K266" s="181"/>
    </row>
    <row r="267" spans="1:11" ht="13" x14ac:dyDescent="0.3">
      <c r="A267" s="3" t="s">
        <v>96</v>
      </c>
      <c r="B267" s="63">
        <f t="shared" si="0"/>
        <v>305310.09399999998</v>
      </c>
      <c r="C267" s="172">
        <f t="shared" si="1"/>
        <v>314626.86100000003</v>
      </c>
      <c r="D267" s="173">
        <f t="shared" si="2"/>
        <v>3.0515751634467847E-2</v>
      </c>
      <c r="E267" s="174">
        <f t="shared" si="3"/>
        <v>2252087.2760000001</v>
      </c>
      <c r="F267" s="172">
        <f t="shared" si="4"/>
        <v>2240578.2519999999</v>
      </c>
      <c r="G267" s="64">
        <f t="shared" si="5"/>
        <v>-5.1103809886274623E-3</v>
      </c>
      <c r="I267" s="90"/>
      <c r="J267" s="180"/>
      <c r="K267" s="181"/>
    </row>
    <row r="268" spans="1:11" ht="13" x14ac:dyDescent="0.3">
      <c r="A268" s="3" t="s">
        <v>97</v>
      </c>
      <c r="B268" s="63">
        <f t="shared" si="0"/>
        <v>297742.29700000002</v>
      </c>
      <c r="C268" s="172">
        <f t="shared" si="1"/>
        <v>306716.32699999999</v>
      </c>
      <c r="D268" s="173">
        <f t="shared" si="2"/>
        <v>3.0140259178560669E-2</v>
      </c>
      <c r="E268" s="63">
        <f t="shared" si="3"/>
        <v>2549829.5729999999</v>
      </c>
      <c r="F268" s="172">
        <f t="shared" si="4"/>
        <v>2547294.5789999999</v>
      </c>
      <c r="G268" s="64">
        <f t="shared" si="5"/>
        <v>-9.9418173937695876E-4</v>
      </c>
      <c r="I268" s="90"/>
      <c r="J268" s="180"/>
      <c r="K268" s="181"/>
    </row>
    <row r="269" spans="1:11" ht="13" x14ac:dyDescent="0.3">
      <c r="A269" s="3" t="s">
        <v>98</v>
      </c>
      <c r="B269" s="63">
        <f t="shared" si="0"/>
        <v>314238.28999999998</v>
      </c>
      <c r="C269" s="172">
        <f t="shared" si="1"/>
        <v>318463.48300000001</v>
      </c>
      <c r="D269" s="173">
        <f t="shared" si="2"/>
        <v>1.3445824822939434E-2</v>
      </c>
      <c r="E269" s="63">
        <f t="shared" si="3"/>
        <v>2864067.8629999999</v>
      </c>
      <c r="F269" s="172">
        <f t="shared" si="4"/>
        <v>2865758.0619999999</v>
      </c>
      <c r="G269" s="64">
        <f t="shared" si="5"/>
        <v>5.9013929866508284E-4</v>
      </c>
      <c r="I269" s="90"/>
      <c r="J269" s="180"/>
      <c r="K269" s="181"/>
    </row>
    <row r="270" spans="1:11" ht="13" x14ac:dyDescent="0.3">
      <c r="A270" s="3" t="s">
        <v>99</v>
      </c>
      <c r="B270" s="63">
        <f t="shared" si="0"/>
        <v>322035.30099999998</v>
      </c>
      <c r="C270" s="172">
        <f t="shared" si="1"/>
        <v>329186.49400000001</v>
      </c>
      <c r="D270" s="173">
        <f t="shared" si="2"/>
        <v>2.2206239433359531E-2</v>
      </c>
      <c r="E270" s="63">
        <f t="shared" si="3"/>
        <v>3186103.1639999999</v>
      </c>
      <c r="F270" s="172">
        <f t="shared" si="4"/>
        <v>3194944.5559999999</v>
      </c>
      <c r="G270" s="64">
        <f t="shared" si="5"/>
        <v>2.7749861021135452E-3</v>
      </c>
      <c r="I270" s="90"/>
      <c r="J270" s="180"/>
      <c r="K270" s="181"/>
    </row>
    <row r="271" spans="1:11" ht="13" x14ac:dyDescent="0.3">
      <c r="A271" s="3" t="s">
        <v>100</v>
      </c>
      <c r="B271" s="63">
        <f t="shared" si="0"/>
        <v>297968.96899999998</v>
      </c>
      <c r="C271" s="172">
        <f t="shared" si="1"/>
        <v>305959.53500000003</v>
      </c>
      <c r="D271" s="173">
        <f t="shared" si="2"/>
        <v>2.6816772319670834E-2</v>
      </c>
      <c r="E271" s="63">
        <f t="shared" si="3"/>
        <v>3484072.1329999999</v>
      </c>
      <c r="F271" s="172">
        <f t="shared" si="4"/>
        <v>3500904.091</v>
      </c>
      <c r="G271" s="64">
        <f t="shared" si="5"/>
        <v>4.8311163941105757E-3</v>
      </c>
      <c r="I271" s="90"/>
      <c r="J271" s="69"/>
      <c r="K271" s="181"/>
    </row>
    <row r="272" spans="1:11" ht="13" x14ac:dyDescent="0.3">
      <c r="A272" s="3" t="s">
        <v>101</v>
      </c>
      <c r="B272" s="60">
        <f t="shared" si="0"/>
        <v>338730.04900000006</v>
      </c>
      <c r="C272" s="172">
        <f t="shared" si="1"/>
        <v>340056.23500000004</v>
      </c>
      <c r="D272" s="173">
        <f t="shared" si="2"/>
        <v>3.9151708090710002E-3</v>
      </c>
      <c r="E272" s="63">
        <f t="shared" si="3"/>
        <v>3822802.182</v>
      </c>
      <c r="F272" s="172">
        <f t="shared" si="4"/>
        <v>3840960.3259999999</v>
      </c>
      <c r="G272" s="64">
        <f t="shared" si="5"/>
        <v>4.7499564810073282E-3</v>
      </c>
      <c r="I272" s="90"/>
      <c r="J272" s="69"/>
      <c r="K272" s="181"/>
    </row>
    <row r="273" spans="1:11" ht="13" x14ac:dyDescent="0.3">
      <c r="B273" s="69"/>
      <c r="C273" s="175"/>
      <c r="D273" s="176"/>
      <c r="J273" s="69"/>
      <c r="K273" s="127"/>
    </row>
    <row r="274" spans="1:11" ht="13" x14ac:dyDescent="0.3">
      <c r="B274" s="69"/>
      <c r="C274" s="175"/>
      <c r="D274" s="176"/>
    </row>
    <row r="275" spans="1:11" x14ac:dyDescent="0.25">
      <c r="A275" s="3" t="s">
        <v>116</v>
      </c>
      <c r="D275" s="210"/>
      <c r="E275" s="210"/>
      <c r="F275" s="210"/>
      <c r="G275" s="210"/>
      <c r="H275" s="210"/>
      <c r="I275" s="197"/>
      <c r="J275" s="197"/>
      <c r="K275" s="197"/>
    </row>
    <row r="276" spans="1:11" x14ac:dyDescent="0.25">
      <c r="B276" s="3" t="s">
        <v>102</v>
      </c>
      <c r="C276" s="3" t="s">
        <v>103</v>
      </c>
      <c r="D276" s="198"/>
      <c r="E276" s="198"/>
      <c r="F276" s="198"/>
      <c r="G276" s="198"/>
      <c r="H276" s="198"/>
      <c r="I276" s="198"/>
      <c r="J276" s="197"/>
      <c r="K276" s="198"/>
    </row>
    <row r="277" spans="1:11" x14ac:dyDescent="0.25">
      <c r="B277" s="3" t="s">
        <v>90</v>
      </c>
      <c r="C277" s="184">
        <v>353.81572684356399</v>
      </c>
      <c r="D277" s="197"/>
      <c r="E277" s="197"/>
      <c r="F277" s="197"/>
      <c r="G277" s="197"/>
      <c r="H277" s="197"/>
      <c r="I277" s="197"/>
      <c r="J277" s="197"/>
      <c r="K277" s="197"/>
    </row>
    <row r="278" spans="1:11" x14ac:dyDescent="0.25">
      <c r="B278" s="3" t="s">
        <v>91</v>
      </c>
      <c r="C278" s="184">
        <v>351.47534025689311</v>
      </c>
      <c r="D278" s="197"/>
      <c r="E278" s="197"/>
      <c r="F278" s="197"/>
      <c r="G278" s="197"/>
      <c r="H278" s="197"/>
      <c r="I278" s="197"/>
      <c r="J278" s="197"/>
      <c r="K278" s="197"/>
    </row>
    <row r="279" spans="1:11" x14ac:dyDescent="0.25">
      <c r="B279" s="3" t="s">
        <v>92</v>
      </c>
      <c r="C279" s="184">
        <v>351.22575196795088</v>
      </c>
      <c r="D279" s="197"/>
      <c r="E279" s="197"/>
      <c r="F279" s="197"/>
      <c r="G279" s="197"/>
      <c r="H279" s="197"/>
      <c r="I279" s="197"/>
      <c r="J279" s="197"/>
      <c r="K279" s="197"/>
    </row>
    <row r="280" spans="1:11" x14ac:dyDescent="0.25">
      <c r="B280" s="3" t="s">
        <v>93</v>
      </c>
      <c r="C280" s="184">
        <v>357.92567427488535</v>
      </c>
      <c r="D280" s="197"/>
      <c r="E280" s="197"/>
      <c r="F280" s="197"/>
      <c r="G280" s="197"/>
      <c r="H280" s="197"/>
      <c r="I280" s="197"/>
      <c r="J280" s="197"/>
      <c r="K280" s="197"/>
    </row>
    <row r="281" spans="1:11" x14ac:dyDescent="0.25">
      <c r="B281" s="3" t="s">
        <v>94</v>
      </c>
      <c r="C281" s="184">
        <v>363.57971568934204</v>
      </c>
      <c r="D281" s="197"/>
      <c r="E281" s="197"/>
      <c r="F281" s="197"/>
      <c r="G281" s="197"/>
      <c r="H281" s="197"/>
      <c r="I281" s="197"/>
      <c r="J281" s="197"/>
      <c r="K281" s="197"/>
    </row>
    <row r="282" spans="1:11" x14ac:dyDescent="0.25">
      <c r="B282" s="3" t="s">
        <v>95</v>
      </c>
      <c r="C282" s="184">
        <v>374.38308366830711</v>
      </c>
      <c r="D282" s="197"/>
      <c r="E282" s="197"/>
      <c r="F282" s="197"/>
      <c r="G282" s="197"/>
      <c r="H282" s="197"/>
      <c r="I282" s="197"/>
      <c r="J282" s="197"/>
      <c r="K282" s="197"/>
    </row>
    <row r="283" spans="1:11" x14ac:dyDescent="0.25">
      <c r="B283" s="3" t="s">
        <v>96</v>
      </c>
      <c r="C283" s="184">
        <v>381.33479237942942</v>
      </c>
      <c r="D283" s="197"/>
      <c r="E283" s="197"/>
      <c r="F283" s="197"/>
      <c r="G283" s="197"/>
      <c r="H283" s="197"/>
      <c r="I283" s="197"/>
      <c r="J283" s="197"/>
      <c r="K283" s="197"/>
    </row>
    <row r="284" spans="1:11" x14ac:dyDescent="0.25">
      <c r="B284" s="3" t="s">
        <v>97</v>
      </c>
      <c r="C284" s="184">
        <v>386.04005234438432</v>
      </c>
      <c r="D284" s="197"/>
      <c r="E284" s="197"/>
      <c r="F284" s="197"/>
      <c r="G284" s="197"/>
      <c r="H284" s="197"/>
      <c r="I284" s="197"/>
      <c r="J284" s="197"/>
      <c r="K284" s="197"/>
    </row>
    <row r="285" spans="1:11" x14ac:dyDescent="0.25">
      <c r="B285" s="3" t="s">
        <v>98</v>
      </c>
      <c r="C285" s="184">
        <v>386.17930362218544</v>
      </c>
      <c r="D285" s="197"/>
      <c r="E285" s="197"/>
      <c r="F285" s="197"/>
      <c r="G285" s="197"/>
      <c r="H285" s="197"/>
      <c r="I285" s="197"/>
      <c r="J285" s="197"/>
      <c r="K285" s="197"/>
    </row>
    <row r="286" spans="1:11" x14ac:dyDescent="0.25">
      <c r="B286" s="3" t="s">
        <v>99</v>
      </c>
      <c r="C286" s="184">
        <v>379.84324021522832</v>
      </c>
      <c r="D286" s="197"/>
      <c r="E286" s="197"/>
      <c r="F286" s="197"/>
      <c r="G286" s="197"/>
      <c r="H286" s="197"/>
      <c r="I286" s="197"/>
      <c r="J286" s="197"/>
      <c r="K286" s="197"/>
    </row>
    <row r="287" spans="1:11" x14ac:dyDescent="0.25">
      <c r="B287" s="3" t="s">
        <v>100</v>
      </c>
      <c r="C287" s="184">
        <v>379.5474932543994</v>
      </c>
      <c r="D287" s="197"/>
      <c r="E287" s="197"/>
      <c r="F287" s="197"/>
      <c r="G287" s="197"/>
      <c r="H287" s="197"/>
      <c r="I287" s="197"/>
      <c r="J287" s="197"/>
      <c r="K287" s="197"/>
    </row>
    <row r="288" spans="1:11" x14ac:dyDescent="0.25">
      <c r="B288" s="3" t="s">
        <v>101</v>
      </c>
      <c r="C288" s="184">
        <v>376.97997779037996</v>
      </c>
      <c r="D288" s="197"/>
      <c r="E288" s="197"/>
      <c r="F288" s="197"/>
      <c r="G288" s="197"/>
      <c r="H288" s="197"/>
      <c r="I288" s="197"/>
      <c r="J288" s="197"/>
      <c r="K288" s="197"/>
    </row>
    <row r="289" spans="1:11" x14ac:dyDescent="0.25">
      <c r="A289" s="196"/>
      <c r="B289" s="197"/>
      <c r="C289" s="197"/>
      <c r="D289" s="197"/>
      <c r="E289" s="197"/>
      <c r="F289" s="197"/>
      <c r="G289" s="197"/>
      <c r="H289" s="197"/>
      <c r="I289" s="197"/>
      <c r="J289" s="197"/>
      <c r="K289" s="197"/>
    </row>
    <row r="290" spans="1:11" x14ac:dyDescent="0.25">
      <c r="A290">
        <v>2017</v>
      </c>
      <c r="B290" t="s">
        <v>90</v>
      </c>
      <c r="C290">
        <v>33.486052358543283</v>
      </c>
      <c r="D290" s="186">
        <f>C290*10</f>
        <v>334.86052358543282</v>
      </c>
    </row>
    <row r="291" spans="1:11" x14ac:dyDescent="0.25">
      <c r="A291">
        <v>2017</v>
      </c>
      <c r="B291" t="s">
        <v>91</v>
      </c>
      <c r="C291">
        <v>33.238834799324344</v>
      </c>
      <c r="D291" s="186">
        <f t="shared" ref="D291:D301" si="6">C291*10</f>
        <v>332.38834799324343</v>
      </c>
      <c r="G291" s="12"/>
    </row>
    <row r="292" spans="1:11" x14ac:dyDescent="0.25">
      <c r="A292">
        <v>2017</v>
      </c>
      <c r="B292" t="s">
        <v>92</v>
      </c>
      <c r="C292">
        <v>33.231694166723621</v>
      </c>
      <c r="D292" s="186">
        <f t="shared" si="6"/>
        <v>332.31694166723622</v>
      </c>
      <c r="G292" s="12"/>
    </row>
    <row r="293" spans="1:11" x14ac:dyDescent="0.25">
      <c r="A293">
        <v>2017</v>
      </c>
      <c r="B293" t="s">
        <v>93</v>
      </c>
      <c r="C293">
        <v>34.742293317476431</v>
      </c>
      <c r="D293" s="186">
        <f t="shared" si="6"/>
        <v>347.4229331747643</v>
      </c>
      <c r="G293" s="12"/>
    </row>
    <row r="294" spans="1:11" x14ac:dyDescent="0.25">
      <c r="A294">
        <v>2017</v>
      </c>
      <c r="B294" t="s">
        <v>94</v>
      </c>
      <c r="C294">
        <v>35.799718518514247</v>
      </c>
      <c r="D294" s="186">
        <f t="shared" si="6"/>
        <v>357.99718518514248</v>
      </c>
      <c r="G294" s="12"/>
    </row>
    <row r="295" spans="1:11" x14ac:dyDescent="0.25">
      <c r="A295">
        <v>2017</v>
      </c>
      <c r="B295" t="s">
        <v>95</v>
      </c>
      <c r="C295">
        <v>37.213640634450066</v>
      </c>
      <c r="D295" s="186">
        <f t="shared" si="6"/>
        <v>372.13640634450064</v>
      </c>
      <c r="G295" s="12"/>
    </row>
    <row r="296" spans="1:11" x14ac:dyDescent="0.25">
      <c r="A296">
        <v>2017</v>
      </c>
      <c r="B296" t="s">
        <v>96</v>
      </c>
      <c r="C296">
        <v>36.929989757588146</v>
      </c>
      <c r="D296" s="186">
        <f t="shared" si="6"/>
        <v>369.29989757588146</v>
      </c>
      <c r="G296" s="12"/>
    </row>
    <row r="297" spans="1:11" x14ac:dyDescent="0.25">
      <c r="A297">
        <v>2017</v>
      </c>
      <c r="B297" t="s">
        <v>97</v>
      </c>
      <c r="C297">
        <v>37.654384590904868</v>
      </c>
      <c r="D297" s="186">
        <f t="shared" si="6"/>
        <v>376.54384590904868</v>
      </c>
      <c r="G297" s="12"/>
    </row>
    <row r="298" spans="1:11" x14ac:dyDescent="0.25">
      <c r="A298">
        <v>2017</v>
      </c>
      <c r="B298" t="s">
        <v>98</v>
      </c>
      <c r="C298">
        <v>37.208295985235132</v>
      </c>
      <c r="D298" s="186">
        <f t="shared" si="6"/>
        <v>372.08295985235134</v>
      </c>
      <c r="G298" s="12"/>
    </row>
    <row r="299" spans="1:11" x14ac:dyDescent="0.25">
      <c r="A299">
        <v>2018</v>
      </c>
      <c r="B299" t="s">
        <v>99</v>
      </c>
      <c r="C299">
        <v>35.834755547288751</v>
      </c>
      <c r="D299" s="186">
        <f t="shared" si="6"/>
        <v>358.34755547288751</v>
      </c>
      <c r="G299" s="12"/>
    </row>
    <row r="300" spans="1:11" x14ac:dyDescent="0.25">
      <c r="A300">
        <v>2018</v>
      </c>
      <c r="B300" t="s">
        <v>100</v>
      </c>
      <c r="C300">
        <v>35.993141281434411</v>
      </c>
      <c r="D300" s="186">
        <f t="shared" si="6"/>
        <v>359.93141281434413</v>
      </c>
      <c r="G300" s="12"/>
    </row>
    <row r="301" spans="1:11" x14ac:dyDescent="0.25">
      <c r="A301">
        <v>2018</v>
      </c>
      <c r="B301" t="s">
        <v>101</v>
      </c>
      <c r="C301">
        <v>35.045711305646357</v>
      </c>
      <c r="D301" s="186">
        <f t="shared" si="6"/>
        <v>350.45711305646358</v>
      </c>
      <c r="G301" s="12"/>
    </row>
    <row r="302" spans="1:11" x14ac:dyDescent="0.25">
      <c r="D302" s="186"/>
    </row>
    <row r="303" spans="1:11" x14ac:dyDescent="0.25">
      <c r="A303">
        <v>2021</v>
      </c>
      <c r="B303" t="s">
        <v>90</v>
      </c>
      <c r="C303">
        <v>37.489730547560654</v>
      </c>
      <c r="D303" s="186">
        <f t="shared" ref="D303:D314" si="7">C303*10</f>
        <v>374.89730547560657</v>
      </c>
    </row>
    <row r="304" spans="1:11" x14ac:dyDescent="0.25">
      <c r="A304">
        <v>2021</v>
      </c>
      <c r="B304" t="s">
        <v>91</v>
      </c>
      <c r="C304">
        <v>37.093418948920167</v>
      </c>
      <c r="D304" s="186">
        <f t="shared" si="7"/>
        <v>370.93418948920169</v>
      </c>
      <c r="G304" s="12"/>
    </row>
    <row r="305" spans="1:7" x14ac:dyDescent="0.25">
      <c r="A305">
        <v>2021</v>
      </c>
      <c r="B305" t="s">
        <v>92</v>
      </c>
      <c r="C305">
        <v>37.453653015339405</v>
      </c>
      <c r="D305" s="186">
        <f t="shared" si="7"/>
        <v>374.53653015339404</v>
      </c>
      <c r="G305" s="12"/>
    </row>
    <row r="306" spans="1:7" x14ac:dyDescent="0.25">
      <c r="A306">
        <v>2021</v>
      </c>
      <c r="B306" t="s">
        <v>93</v>
      </c>
      <c r="C306">
        <v>37.871671385013997</v>
      </c>
      <c r="D306" s="186">
        <f t="shared" si="7"/>
        <v>378.71671385013997</v>
      </c>
      <c r="G306" s="12"/>
    </row>
    <row r="307" spans="1:7" x14ac:dyDescent="0.25">
      <c r="A307">
        <v>2021</v>
      </c>
      <c r="B307" t="s">
        <v>94</v>
      </c>
      <c r="C307">
        <v>38.496165295277699</v>
      </c>
      <c r="D307" s="186">
        <f t="shared" si="7"/>
        <v>384.961652952777</v>
      </c>
      <c r="G307" s="12"/>
    </row>
    <row r="308" spans="1:7" x14ac:dyDescent="0.25">
      <c r="A308">
        <v>2021</v>
      </c>
      <c r="B308" t="s">
        <v>95</v>
      </c>
      <c r="C308">
        <v>38.965116724129416</v>
      </c>
      <c r="D308" s="186">
        <f t="shared" si="7"/>
        <v>389.65116724129416</v>
      </c>
      <c r="G308" s="12"/>
    </row>
    <row r="309" spans="1:7" x14ac:dyDescent="0.25">
      <c r="A309">
        <v>2021</v>
      </c>
      <c r="B309" t="s">
        <v>96</v>
      </c>
      <c r="C309">
        <v>39.795386786267528</v>
      </c>
      <c r="D309" s="186">
        <f t="shared" si="7"/>
        <v>397.95386786267528</v>
      </c>
      <c r="G309" s="12"/>
    </row>
    <row r="310" spans="1:7" x14ac:dyDescent="0.25">
      <c r="A310">
        <v>2021</v>
      </c>
      <c r="B310" t="s">
        <v>97</v>
      </c>
      <c r="C310">
        <v>40.827135803152977</v>
      </c>
      <c r="D310" s="186">
        <f t="shared" si="7"/>
        <v>408.27135803152976</v>
      </c>
      <c r="G310" s="12"/>
    </row>
    <row r="311" spans="1:7" x14ac:dyDescent="0.25">
      <c r="A311">
        <v>2021</v>
      </c>
      <c r="B311" t="s">
        <v>98</v>
      </c>
      <c r="C311">
        <v>41.44269028082018</v>
      </c>
      <c r="D311" s="186">
        <f t="shared" si="7"/>
        <v>414.42690280820182</v>
      </c>
      <c r="G311" s="12"/>
    </row>
    <row r="312" spans="1:7" x14ac:dyDescent="0.25">
      <c r="A312">
        <v>2022</v>
      </c>
      <c r="B312" t="s">
        <v>99</v>
      </c>
      <c r="C312">
        <v>41.796841450039757</v>
      </c>
      <c r="D312" s="186">
        <f t="shared" si="7"/>
        <v>417.96841450039756</v>
      </c>
      <c r="G312" s="12"/>
    </row>
    <row r="313" spans="1:7" x14ac:dyDescent="0.25">
      <c r="A313">
        <v>2022</v>
      </c>
      <c r="B313" t="s">
        <v>100</v>
      </c>
      <c r="C313">
        <v>42.294960199007534</v>
      </c>
      <c r="D313" s="186">
        <f t="shared" si="7"/>
        <v>422.94960199007534</v>
      </c>
      <c r="G313" s="12"/>
    </row>
    <row r="314" spans="1:7" x14ac:dyDescent="0.25">
      <c r="A314">
        <v>2022</v>
      </c>
      <c r="B314" t="s">
        <v>101</v>
      </c>
      <c r="C314">
        <v>43.422010550985384</v>
      </c>
      <c r="D314" s="186">
        <f t="shared" si="7"/>
        <v>434.22010550985385</v>
      </c>
      <c r="G314" s="12"/>
    </row>
    <row r="315" spans="1:7" x14ac:dyDescent="0.25">
      <c r="A315" s="185" t="s">
        <v>104</v>
      </c>
      <c r="B315" s="185"/>
      <c r="C315" s="185">
        <f>AVERAGE(C303:C314)</f>
        <v>39.745731748876224</v>
      </c>
      <c r="D315" s="186"/>
    </row>
  </sheetData>
  <mergeCells count="38">
    <mergeCell ref="E5:T5"/>
    <mergeCell ref="E259:G259"/>
    <mergeCell ref="D275:H275"/>
    <mergeCell ref="U68:Z69"/>
    <mergeCell ref="U70:Z71"/>
    <mergeCell ref="B81:D81"/>
    <mergeCell ref="E81:G81"/>
    <mergeCell ref="H81:J81"/>
    <mergeCell ref="K81:M81"/>
    <mergeCell ref="N81:P81"/>
    <mergeCell ref="Q81:S81"/>
    <mergeCell ref="Q47:S47"/>
    <mergeCell ref="B64:D64"/>
    <mergeCell ref="E64:G64"/>
    <mergeCell ref="H64:J64"/>
    <mergeCell ref="K64:M64"/>
    <mergeCell ref="N64:P64"/>
    <mergeCell ref="Q64:S64"/>
    <mergeCell ref="B47:D47"/>
    <mergeCell ref="E47:G47"/>
    <mergeCell ref="H47:J47"/>
    <mergeCell ref="K47:M47"/>
    <mergeCell ref="N47:P47"/>
    <mergeCell ref="Q8:S8"/>
    <mergeCell ref="AG8:AI8"/>
    <mergeCell ref="AH10:AH21"/>
    <mergeCell ref="AI10:AI21"/>
    <mergeCell ref="B28:D28"/>
    <mergeCell ref="E28:G28"/>
    <mergeCell ref="H28:J28"/>
    <mergeCell ref="K28:M28"/>
    <mergeCell ref="N28:P28"/>
    <mergeCell ref="Q28:S28"/>
    <mergeCell ref="B8:D8"/>
    <mergeCell ref="E8:G8"/>
    <mergeCell ref="H8:J8"/>
    <mergeCell ref="K8:M8"/>
    <mergeCell ref="N8:P8"/>
  </mergeCells>
  <pageMargins left="0.39370078740157483" right="0.39370078740157483" top="0.98425196850393704" bottom="0.98425196850393704" header="0.51181102362204722" footer="0.51181102362204722"/>
  <pageSetup paperSize="9" scale="46" firstPageNumber="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ColWidth="9.1796875" defaultRowHeight="12.5" x14ac:dyDescent="0.25"/>
  <cols>
    <col min="1" max="1025" width="10.7265625" customWidth="1"/>
  </cols>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4</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Notice</vt:lpstr>
      <vt:lpstr>campagne2022_2023</vt:lpstr>
      <vt:lpstr>Feuil1</vt:lpstr>
      <vt:lpstr>campagne2022_2023!Zone_d_impression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Virginie DUCLOS</dc:creator>
  <dc:description/>
  <cp:lastModifiedBy>Isabelle GAUTIE</cp:lastModifiedBy>
  <cp:revision>1</cp:revision>
  <cp:lastPrinted>2021-06-21T10:57:08Z</cp:lastPrinted>
  <dcterms:created xsi:type="dcterms:W3CDTF">2019-06-17T13:15:29Z</dcterms:created>
  <dcterms:modified xsi:type="dcterms:W3CDTF">2023-05-16T07:14:19Z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