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rise\b-conjoncture\a-pilotage\b-internet\"/>
    </mc:Choice>
  </mc:AlternateContent>
  <bookViews>
    <workbookView xWindow="0" yWindow="0" windowWidth="25200" windowHeight="12000" tabRatio="500" activeTab="1"/>
  </bookViews>
  <sheets>
    <sheet name="Notice" sheetId="1" r:id="rId1"/>
    <sheet name="campagne 2025-2026" sheetId="2" r:id="rId2"/>
  </sheets>
  <definedNames>
    <definedName name="_xlnm.Print_Area" localSheetId="1">'campagne 2025-2026'!$A$1:$S$99,'campagne 2025-2026'!$U$1:$AI$99</definedName>
  </definedNames>
  <calcPr calcId="162913"/>
</workbook>
</file>

<file path=xl/calcChain.xml><?xml version="1.0" encoding="utf-8"?>
<calcChain xmlns="http://schemas.openxmlformats.org/spreadsheetml/2006/main">
  <c r="C263" i="2" l="1"/>
  <c r="F263" i="2" s="1"/>
  <c r="B263" i="2"/>
  <c r="E263" i="2" s="1"/>
  <c r="AI25" i="2"/>
  <c r="AH25" i="2"/>
  <c r="C275" i="2" l="1"/>
  <c r="B275" i="2"/>
  <c r="C274" i="2"/>
  <c r="B274" i="2"/>
  <c r="C273" i="2"/>
  <c r="B273" i="2"/>
  <c r="C272" i="2"/>
  <c r="B272" i="2"/>
  <c r="C271" i="2"/>
  <c r="B271" i="2"/>
  <c r="C270" i="2"/>
  <c r="B270" i="2"/>
  <c r="C269" i="2"/>
  <c r="B269" i="2"/>
  <c r="C268" i="2"/>
  <c r="B268" i="2"/>
  <c r="C267" i="2"/>
  <c r="B267" i="2"/>
  <c r="C266" i="2"/>
  <c r="B266" i="2"/>
  <c r="C265" i="2"/>
  <c r="B265" i="2"/>
  <c r="C264" i="2"/>
  <c r="B264" i="2"/>
  <c r="E264" i="2" s="1"/>
  <c r="D274" i="2" l="1"/>
  <c r="D275" i="2"/>
  <c r="D273" i="2"/>
  <c r="D272" i="2"/>
  <c r="D271" i="2"/>
  <c r="D270" i="2"/>
  <c r="D269" i="2"/>
  <c r="D268" i="2"/>
  <c r="D265" i="2"/>
  <c r="D267" i="2"/>
  <c r="D266" i="2"/>
  <c r="D264" i="2"/>
  <c r="E265" i="2"/>
  <c r="E266" i="2" s="1"/>
  <c r="E267" i="2" s="1"/>
  <c r="E268" i="2" s="1"/>
  <c r="E269" i="2" s="1"/>
  <c r="E270" i="2" s="1"/>
  <c r="E271" i="2" s="1"/>
  <c r="E272" i="2" s="1"/>
  <c r="E273" i="2" s="1"/>
  <c r="E274" i="2" s="1"/>
  <c r="E275" i="2" s="1"/>
  <c r="F264" i="2"/>
  <c r="G264" i="2" s="1"/>
  <c r="F265" i="2" l="1"/>
  <c r="G265" i="2" s="1"/>
  <c r="F266" i="2" l="1"/>
  <c r="G266" i="2" l="1"/>
  <c r="F267" i="2"/>
  <c r="F268" i="2" s="1"/>
  <c r="G267" i="2" l="1"/>
  <c r="G268" i="2"/>
  <c r="F269" i="2"/>
  <c r="G269" i="2" l="1"/>
  <c r="F270" i="2"/>
  <c r="G270" i="2" l="1"/>
  <c r="F271" i="2"/>
  <c r="G271" i="2" l="1"/>
  <c r="F272" i="2"/>
  <c r="G272" i="2" l="1"/>
  <c r="F273" i="2"/>
  <c r="G273" i="2" l="1"/>
  <c r="F274" i="2"/>
  <c r="G274" i="2" l="1"/>
  <c r="F275" i="2"/>
  <c r="G275" i="2" s="1"/>
</calcChain>
</file>

<file path=xl/sharedStrings.xml><?xml version="1.0" encoding="utf-8"?>
<sst xmlns="http://schemas.openxmlformats.org/spreadsheetml/2006/main" count="415" uniqueCount="129">
  <si>
    <t>NOTICE EXPLICATIVE</t>
  </si>
  <si>
    <t>Données issues de l'enquête mensuelle laitière (EML)</t>
  </si>
  <si>
    <t>Définition de l'enquête :</t>
  </si>
  <si>
    <t>L'enquêteEML est obligatoire. Elle est reconnue d'intérêt général et de qualité statistique par le Conseil National de l'Information Statistique (CNIS).</t>
  </si>
  <si>
    <t>L'enquête est réalisée auprès des acheteurs de lait de vache aux producteurs.</t>
  </si>
  <si>
    <t>Les données recueillies sont les suivantes (par département de producteurs livreurs) :</t>
  </si>
  <si>
    <t> nombre de producteurs,</t>
  </si>
  <si>
    <t> volume de la collecte de lait (en litres) du mois m,</t>
  </si>
  <si>
    <t> teneur en matières grasses et matières proteïques (en g/l),</t>
  </si>
  <si>
    <t> prix de références (en euros/1000 litres),</t>
  </si>
  <si>
    <t> prix moyen payé aux producteurs (en euros/1000 litres),</t>
  </si>
  <si>
    <t>Gestion de l'enquête :</t>
  </si>
  <si>
    <t>L'enquête était gérée jusque décembre 2013 par les services statistiques (SRISE) régionaux des directions régionales de l'alimentation, de l'agriculture et de la forêt (DRAAF).</t>
  </si>
  <si>
    <t>Depuis janvier 2014, cette enquête est gérée par FranceAgrimer au  niveau national.</t>
  </si>
  <si>
    <t xml:space="preserve">Evolution méthodologique et rupture de série : </t>
  </si>
  <si>
    <t>gestion jusqu'en décembre 2013 :</t>
  </si>
  <si>
    <t>Chaque mois, tous les acheteurs de lait de vache aux producteurs normands sont interrogés par la DRAAF/SRISE  au moyen d'un questionnaire.</t>
  </si>
  <si>
    <t>Les données du mois m sont transmises à la DRAAF entre le 25 et le 30 du mois m+1 par l'acheteur laitier.</t>
  </si>
  <si>
    <t>Aucune donnée n'était estimée.</t>
  </si>
  <si>
    <t>gestion à partir de janvier 2014 :</t>
  </si>
  <si>
    <t>Les collecteurs de lait télédéclarent leurs données via l'internet.</t>
  </si>
  <si>
    <t xml:space="preserve">Tous les collecteurs ne sont plus enquêtés. Les collecteurs permettant la collecte d'au moins 95% environ du lait pour un département sont enquêtés. </t>
  </si>
  <si>
    <t xml:space="preserve">En Normandie, sur 27 établissements collectant dans la région 17 sont enquêtés. </t>
  </si>
  <si>
    <t>La quantité de lait diffusée correspond à la quantité de lait collectée par les enquêtés ramenée à 100% du volume.</t>
  </si>
  <si>
    <t>La quantité de lait collectée par les non répondants est estimée dans l'attente de leur réponse.</t>
  </si>
  <si>
    <t>Diffusion des données :</t>
  </si>
  <si>
    <t xml:space="preserve">La DRAAF de Normandie a choisi de diffuser les données de l'enquête lorsque les enquêtés ont tous répondus, c'est-à-dire sans estimation, mais après l'application du </t>
  </si>
  <si>
    <t>coefficient de couverture des enquêtés sur le total (environ 95%).</t>
  </si>
  <si>
    <t>FranceAgrimer communique actuellement sur la base de sondages hebdomadaires ou mensuels représentatifs au niveau national.</t>
  </si>
  <si>
    <t>FranceAgrimer prévoit une communication régionale sur la base d'un sondage avec des données estimées pour pouvoir communiquer au plus vite des éléments de conjoncture.</t>
  </si>
  <si>
    <t>Les quantités de lait communiquées par FranceAgrimer seront affinées et donc changeantes d'une publication à la suivante en fonction du taux de réponse des enquêtés.</t>
  </si>
  <si>
    <t>Prix moyen des livraisons</t>
  </si>
  <si>
    <t>Le prix moyen figurant dans l'EML est le prix du lait réfrigéré départ exploitation toutes primes comprises et toutes qualités confondues, à teneurs réelles en matière grasse et matière protéique. Ce prix s'entend TVA non comprise, cotisations non déduites. Les avances ou récupérations d'avances sont comprises. Il se calcule en rapportant le total des paiements aux producteurs à la quantité collectée.</t>
  </si>
  <si>
    <t>Prix standard des livraisons</t>
  </si>
  <si>
    <t>Le prix standard correspond dans l'EML au prix 38-32 TPC TQC du lait de vache qui est le prix du lait réfrigéré départ exploitation toutes primes comprises et toutes qualités confondues, ramené à 38 g/l de matière grasse et 32 g/l de matière protéique. Ce prix s'entend TVA non comprise, cotisations non déduites. Les avances ou récupérations d'avances sont comprises.</t>
  </si>
  <si>
    <t xml:space="preserve">En vue d'une meilleure prise en compte des caractéristiques (bio/non bio) du lait des collecteurs non répondants, la méthode d'estimation des prix, des taux protéiques et butyreux a été modifiée. </t>
  </si>
  <si>
    <t>En conséquence, l'ensemble des données a été mis à jour le 17 mai 2016. Les modifications effectuées sont mineures.</t>
  </si>
  <si>
    <t>Données mensuelles lait</t>
  </si>
  <si>
    <t>format impression : A4, 2 pages</t>
  </si>
  <si>
    <t>Depuis avril 2014, les valeurs indiquées sont des estimations réalisées par FranceAgrimer et le SSP</t>
  </si>
  <si>
    <t>source : FranceAgriMer - AGRESTE - Enquête mensuelle laitière - Traitement DRAAF Normandie</t>
  </si>
  <si>
    <t xml:space="preserve">Changement de méthode en mai 2016. </t>
  </si>
  <si>
    <t>cf. notice svp</t>
  </si>
  <si>
    <t>LIVRAISONS DE LAIT PAR CAMPAGNE (1er avril n au 31 mars n+1)</t>
  </si>
  <si>
    <t>14 - Calvados</t>
  </si>
  <si>
    <t>27 - Eure</t>
  </si>
  <si>
    <t>50 - Manche</t>
  </si>
  <si>
    <t>61 - Orne</t>
  </si>
  <si>
    <t>76 - Seine Maritime</t>
  </si>
  <si>
    <t>Normandie</t>
  </si>
  <si>
    <t>milliers de litres</t>
  </si>
  <si>
    <t>2020-2021</t>
  </si>
  <si>
    <t>évolution</t>
  </si>
  <si>
    <t>2014/2015</t>
  </si>
  <si>
    <t>Moyenne</t>
  </si>
  <si>
    <t>Mini</t>
  </si>
  <si>
    <t>Maxi</t>
  </si>
  <si>
    <t>avril</t>
  </si>
  <si>
    <t>mai</t>
  </si>
  <si>
    <t>juin</t>
  </si>
  <si>
    <t>juillet</t>
  </si>
  <si>
    <t>août</t>
  </si>
  <si>
    <t>septembre</t>
  </si>
  <si>
    <t>octobre</t>
  </si>
  <si>
    <t>novembre</t>
  </si>
  <si>
    <t>décembre</t>
  </si>
  <si>
    <t>janvier</t>
  </si>
  <si>
    <t>janvier (n+1)</t>
  </si>
  <si>
    <t>février</t>
  </si>
  <si>
    <t>février (n+1)</t>
  </si>
  <si>
    <t>mars</t>
  </si>
  <si>
    <t>mars (n+1)</t>
  </si>
  <si>
    <t>en cumulé</t>
  </si>
  <si>
    <t>total campagne</t>
  </si>
  <si>
    <t>PRIX MOYEN DES LIVRAISONS*</t>
  </si>
  <si>
    <t>€ / 1 000 l</t>
  </si>
  <si>
    <t>* voir définition dans Notice</t>
  </si>
  <si>
    <t xml:space="preserve">PRIX STANDARD DES LIVRAISONS* </t>
  </si>
  <si>
    <t>Taux butyreux (matière grasse)</t>
  </si>
  <si>
    <t>g/l</t>
  </si>
  <si>
    <t xml:space="preserve">*Note de lecture : </t>
  </si>
  <si>
    <t>évol mensuelle : évolution du volume du mois m de la campagne en cours par rapport au volume du même mois de la campagne précédente</t>
  </si>
  <si>
    <t>évol cumulée : évolution sur la même période du volume cumulé de la campagne en cours par rapport au volume cumulé de la campagne précédente</t>
  </si>
  <si>
    <t>Taux protéique</t>
  </si>
  <si>
    <t>cumul</t>
  </si>
  <si>
    <t>livraisons</t>
  </si>
  <si>
    <t>Avril</t>
  </si>
  <si>
    <t>Mai</t>
  </si>
  <si>
    <t>Juin</t>
  </si>
  <si>
    <t>Juillet</t>
  </si>
  <si>
    <t>Aout</t>
  </si>
  <si>
    <t>Septembre</t>
  </si>
  <si>
    <t>Octobre</t>
  </si>
  <si>
    <t>Novembre</t>
  </si>
  <si>
    <t>Décembre</t>
  </si>
  <si>
    <t>Janvier</t>
  </si>
  <si>
    <t>Février</t>
  </si>
  <si>
    <t>Mars</t>
  </si>
  <si>
    <t>Mois</t>
  </si>
  <si>
    <t>Prix (€/1000 l)</t>
  </si>
  <si>
    <t>Prix moyen campagne</t>
  </si>
  <si>
    <t>2021-2022</t>
  </si>
  <si>
    <t>moyenne campagne</t>
  </si>
  <si>
    <t>moyenne camapgne</t>
  </si>
  <si>
    <t>2022-2023</t>
  </si>
  <si>
    <t>2015-2016</t>
  </si>
  <si>
    <t>2016-2017</t>
  </si>
  <si>
    <t>2017-2018</t>
  </si>
  <si>
    <t>2018-2019</t>
  </si>
  <si>
    <t>2019-2020</t>
  </si>
  <si>
    <t>2023-2024</t>
  </si>
  <si>
    <t>LIVRAISONS DE LAIT PAR MOIS (1er avril n au 31 mars n+1)</t>
  </si>
  <si>
    <t>total campagne mini en 2020/2021</t>
  </si>
  <si>
    <t>2024-2025</t>
  </si>
  <si>
    <t>campagne 2025-2026</t>
  </si>
  <si>
    <t>2025-2026</t>
  </si>
  <si>
    <t/>
  </si>
  <si>
    <t>5 dernières campagnes 2020/2021 à 2024/2025</t>
  </si>
  <si>
    <t>total campagne maxi en 2024/2025</t>
  </si>
  <si>
    <t>2020/2021</t>
  </si>
  <si>
    <t>Année</t>
  </si>
  <si>
    <t>Prix</t>
  </si>
  <si>
    <t>Fevrier</t>
  </si>
  <si>
    <t>2021/2022</t>
  </si>
  <si>
    <t>2022/2023</t>
  </si>
  <si>
    <t>2023/2024</t>
  </si>
  <si>
    <t>2024/2025</t>
  </si>
  <si>
    <t>Moyenne pondérée 5 campagnes  2020-2021 à 2024-2025</t>
  </si>
  <si>
    <t>Source : FranceAgriMer - Agreste - enquête mensuelle laitière – Extraction du 12/12/2025  - DRAAF Normandie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</si>
</sst>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 _€_-;_-@_-"/>
    <numFmt numFmtId="165" formatCode="0\ %"/>
    <numFmt numFmtId="166" formatCode="[$-40C]mmm\-yy"/>
    <numFmt numFmtId="167" formatCode="0.0%"/>
    <numFmt numFmtId="168" formatCode="#,##0.000"/>
    <numFmt numFmtId="169" formatCode="###0"/>
    <numFmt numFmtId="170" formatCode="0.0\ %"/>
    <numFmt numFmtId="171" formatCode="0.00\ %"/>
  </numFmts>
  <fonts count="18" x14ac:knownFonts="1">
    <font>
      <sz val="10"/>
      <name val="Arial"/>
      <family val="2"/>
      <charset val="1"/>
    </font>
    <font>
      <sz val="10"/>
      <name val="MS Sans Serif"/>
      <family val="2"/>
      <charset val="1"/>
    </font>
    <font>
      <b/>
      <sz val="12"/>
      <name val="Arial"/>
      <family val="2"/>
      <charset val="1"/>
    </font>
    <font>
      <b/>
      <sz val="10"/>
      <name val="Arial"/>
      <family val="2"/>
      <charset val="1"/>
    </font>
    <font>
      <i/>
      <u/>
      <sz val="10"/>
      <name val="Arial"/>
      <family val="2"/>
      <charset val="1"/>
    </font>
    <font>
      <sz val="10"/>
      <color rgb="FF000000"/>
      <name val="Arial"/>
      <family val="2"/>
      <charset val="1"/>
    </font>
    <font>
      <sz val="10"/>
      <color rgb="FFFF0000"/>
      <name val="Arial"/>
      <family val="2"/>
      <charset val="1"/>
    </font>
    <font>
      <b/>
      <sz val="10"/>
      <color rgb="FFFF0000"/>
      <name val="Arial"/>
      <family val="2"/>
      <charset val="1"/>
    </font>
    <font>
      <b/>
      <sz val="14"/>
      <name val="Arial"/>
      <family val="2"/>
      <charset val="1"/>
    </font>
    <font>
      <i/>
      <sz val="10"/>
      <name val="Arial"/>
      <family val="2"/>
      <charset val="1"/>
    </font>
    <font>
      <b/>
      <sz val="7"/>
      <name val="Arial"/>
      <family val="2"/>
      <charset val="1"/>
    </font>
    <font>
      <sz val="8"/>
      <name val="Arial"/>
      <family val="2"/>
      <charset val="1"/>
    </font>
    <font>
      <b/>
      <sz val="10"/>
      <color rgb="FF000000"/>
      <name val="Arial"/>
      <family val="2"/>
      <charset val="1"/>
    </font>
    <font>
      <b/>
      <sz val="8"/>
      <name val="Arial"/>
      <family val="2"/>
      <charset val="1"/>
    </font>
    <font>
      <sz val="10"/>
      <name val="Arial"/>
      <family val="2"/>
      <charset val="1"/>
    </font>
    <font>
      <b/>
      <sz val="10"/>
      <color rgb="FF000000"/>
      <name val="Arial"/>
      <family val="2"/>
    </font>
    <font>
      <sz val="10"/>
      <name val="Arial"/>
      <family val="2"/>
    </font>
    <font>
      <b/>
      <sz val="10"/>
      <name val="Arial"/>
      <family val="2"/>
    </font>
  </fonts>
  <fills count="5">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2" tint="-9.9978637043366805E-2"/>
        <bgColor indexed="64"/>
      </patternFill>
    </fill>
  </fills>
  <borders count="46">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medium">
        <color auto="1"/>
      </left>
      <right/>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indexed="64"/>
      </left>
      <right style="medium">
        <color indexed="64"/>
      </right>
      <top/>
      <bottom style="medium">
        <color indexed="64"/>
      </bottom>
      <diagonal/>
    </border>
  </borders>
  <cellStyleXfs count="10">
    <xf numFmtId="0" fontId="0" fillId="0" borderId="0"/>
    <xf numFmtId="165" fontId="14" fillId="0" borderId="0" applyBorder="0" applyProtection="0"/>
    <xf numFmtId="164" fontId="14" fillId="0" borderId="0" applyBorder="0" applyProtection="0"/>
    <xf numFmtId="0" fontId="14" fillId="0" borderId="0"/>
    <xf numFmtId="0" fontId="1" fillId="0" borderId="0"/>
    <xf numFmtId="0" fontId="14" fillId="0" borderId="0"/>
    <xf numFmtId="165" fontId="14" fillId="0" borderId="0" applyBorder="0" applyProtection="0"/>
    <xf numFmtId="0" fontId="16" fillId="0" borderId="0"/>
    <xf numFmtId="164" fontId="16" fillId="0" borderId="0" applyBorder="0" applyProtection="0"/>
    <xf numFmtId="165" fontId="16" fillId="0" borderId="0" applyBorder="0" applyProtection="0"/>
  </cellStyleXfs>
  <cellXfs count="218">
    <xf numFmtId="0" fontId="0" fillId="0" borderId="0" xfId="0"/>
    <xf numFmtId="0" fontId="2" fillId="0" borderId="0" xfId="0" applyFont="1"/>
    <xf numFmtId="0" fontId="3" fillId="0" borderId="0" xfId="0" applyFont="1"/>
    <xf numFmtId="0" fontId="0" fillId="0" borderId="0" xfId="0" applyFont="1"/>
    <xf numFmtId="0" fontId="4" fillId="0" borderId="0" xfId="0" applyFont="1"/>
    <xf numFmtId="0" fontId="7" fillId="0" borderId="0" xfId="0" applyFont="1"/>
    <xf numFmtId="0" fontId="8" fillId="0" borderId="0" xfId="0" applyFont="1"/>
    <xf numFmtId="166" fontId="3" fillId="0" borderId="0" xfId="0" applyNumberFormat="1" applyFont="1" applyAlignment="1">
      <alignment horizontal="center"/>
    </xf>
    <xf numFmtId="0" fontId="0" fillId="0" borderId="0" xfId="0" applyBorder="1"/>
    <xf numFmtId="0" fontId="0" fillId="0" borderId="0" xfId="0" applyAlignment="1">
      <alignment horizontal="center"/>
    </xf>
    <xf numFmtId="0" fontId="9" fillId="0" borderId="0" xfId="0" applyFont="1" applyAlignment="1">
      <alignment horizontal="center"/>
    </xf>
    <xf numFmtId="0" fontId="0" fillId="0" borderId="0" xfId="0"/>
    <xf numFmtId="0" fontId="0" fillId="2" borderId="1" xfId="0" applyFill="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11" fillId="2" borderId="6" xfId="0" applyFont="1" applyFill="1" applyBorder="1"/>
    <xf numFmtId="0" fontId="0" fillId="2" borderId="7" xfId="0" applyFont="1" applyFill="1" applyBorder="1" applyAlignment="1">
      <alignment horizontal="center"/>
    </xf>
    <xf numFmtId="0" fontId="3" fillId="2" borderId="7" xfId="0" applyFont="1" applyFill="1" applyBorder="1" applyAlignment="1">
      <alignment horizontal="center"/>
    </xf>
    <xf numFmtId="0" fontId="0" fillId="2" borderId="8" xfId="0" applyFont="1" applyFill="1" applyBorder="1" applyAlignment="1">
      <alignment horizontal="center"/>
    </xf>
    <xf numFmtId="0" fontId="0" fillId="0" borderId="9" xfId="0" applyBorder="1"/>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2" xfId="0" applyFont="1" applyFill="1" applyBorder="1" applyAlignment="1">
      <alignment horizontal="center"/>
    </xf>
    <xf numFmtId="0" fontId="0" fillId="2" borderId="13" xfId="0" applyFont="1" applyFill="1" applyBorder="1" applyAlignment="1">
      <alignment horizontal="center"/>
    </xf>
    <xf numFmtId="1" fontId="11" fillId="2" borderId="14" xfId="4" applyNumberFormat="1" applyFont="1" applyFill="1" applyBorder="1" applyProtection="1">
      <protection locked="0"/>
    </xf>
    <xf numFmtId="3" fontId="5" fillId="0" borderId="15" xfId="6" applyNumberFormat="1" applyFont="1" applyBorder="1" applyAlignment="1" applyProtection="1"/>
    <xf numFmtId="3" fontId="3" fillId="0" borderId="5" xfId="3" applyNumberFormat="1" applyFont="1" applyBorder="1"/>
    <xf numFmtId="167" fontId="5" fillId="0" borderId="13" xfId="6" applyNumberFormat="1" applyFont="1" applyBorder="1" applyAlignment="1" applyProtection="1"/>
    <xf numFmtId="3" fontId="12" fillId="0" borderId="15" xfId="6" applyNumberFormat="1" applyFont="1" applyBorder="1" applyAlignment="1" applyProtection="1"/>
    <xf numFmtId="167" fontId="5" fillId="0" borderId="16" xfId="6" applyNumberFormat="1" applyFont="1" applyBorder="1" applyAlignment="1" applyProtection="1"/>
    <xf numFmtId="3" fontId="5" fillId="0" borderId="17" xfId="3" applyNumberFormat="1" applyFont="1" applyBorder="1" applyAlignment="1">
      <alignment horizontal="right" vertical="top" wrapText="1"/>
    </xf>
    <xf numFmtId="3" fontId="12" fillId="0" borderId="5" xfId="3" applyNumberFormat="1" applyFont="1" applyBorder="1" applyAlignment="1">
      <alignment horizontal="right" vertical="top" wrapText="1"/>
    </xf>
    <xf numFmtId="3" fontId="5" fillId="0" borderId="17" xfId="3" applyNumberFormat="1" applyFont="1" applyBorder="1" applyAlignment="1">
      <alignment horizontal="right" vertical="top" wrapText="1"/>
    </xf>
    <xf numFmtId="3" fontId="5" fillId="0" borderId="18" xfId="6" applyNumberFormat="1" applyFont="1" applyBorder="1" applyAlignment="1" applyProtection="1"/>
    <xf numFmtId="3" fontId="12" fillId="0" borderId="19" xfId="6" applyNumberFormat="1" applyFont="1" applyBorder="1" applyAlignment="1" applyProtection="1"/>
    <xf numFmtId="167" fontId="5" fillId="0" borderId="20" xfId="6" applyNumberFormat="1" applyFont="1" applyBorder="1" applyAlignment="1" applyProtection="1"/>
    <xf numFmtId="3" fontId="5" fillId="0" borderId="21" xfId="3" applyNumberFormat="1" applyFont="1" applyBorder="1"/>
    <xf numFmtId="3" fontId="12" fillId="3" borderId="12" xfId="3" applyNumberFormat="1" applyFont="1" applyFill="1" applyBorder="1"/>
    <xf numFmtId="167" fontId="0" fillId="0" borderId="13" xfId="6" applyNumberFormat="1" applyFont="1" applyBorder="1" applyAlignment="1" applyProtection="1"/>
    <xf numFmtId="1" fontId="11" fillId="2" borderId="22" xfId="4" applyNumberFormat="1" applyFont="1" applyFill="1" applyBorder="1" applyProtection="1">
      <protection locked="0"/>
    </xf>
    <xf numFmtId="3" fontId="0" fillId="0" borderId="23" xfId="0" applyNumberFormat="1" applyFont="1" applyBorder="1"/>
    <xf numFmtId="3" fontId="0" fillId="0" borderId="24" xfId="0" applyNumberFormat="1" applyFont="1" applyBorder="1"/>
    <xf numFmtId="3" fontId="0" fillId="0" borderId="25" xfId="0" applyNumberFormat="1" applyFont="1" applyBorder="1"/>
    <xf numFmtId="3" fontId="0" fillId="0" borderId="14" xfId="0" applyNumberFormat="1" applyFont="1" applyBorder="1"/>
    <xf numFmtId="1" fontId="11" fillId="2" borderId="24" xfId="4" applyNumberFormat="1" applyFont="1" applyFill="1" applyBorder="1" applyProtection="1">
      <protection locked="0"/>
    </xf>
    <xf numFmtId="3" fontId="5" fillId="0" borderId="5" xfId="6" applyNumberFormat="1" applyFont="1" applyBorder="1" applyAlignment="1" applyProtection="1"/>
    <xf numFmtId="167" fontId="5" fillId="0" borderId="27" xfId="6" applyNumberFormat="1" applyFont="1" applyBorder="1" applyAlignment="1" applyProtection="1"/>
    <xf numFmtId="1" fontId="11" fillId="2" borderId="23" xfId="4" applyNumberFormat="1" applyFont="1" applyFill="1" applyBorder="1" applyProtection="1">
      <protection locked="0"/>
    </xf>
    <xf numFmtId="3" fontId="0" fillId="3" borderId="15" xfId="6" applyNumberFormat="1" applyFont="1" applyFill="1" applyBorder="1" applyAlignment="1" applyProtection="1"/>
    <xf numFmtId="3" fontId="5" fillId="0" borderId="5" xfId="0" applyNumberFormat="1" applyFont="1" applyBorder="1" applyAlignment="1">
      <alignment horizontal="right" vertical="top" wrapText="1"/>
    </xf>
    <xf numFmtId="3" fontId="12" fillId="0" borderId="15" xfId="1" applyNumberFormat="1" applyFont="1" applyBorder="1" applyAlignment="1" applyProtection="1"/>
    <xf numFmtId="3" fontId="5" fillId="0" borderId="15" xfId="1" applyNumberFormat="1" applyFont="1" applyBorder="1" applyAlignment="1" applyProtection="1"/>
    <xf numFmtId="167" fontId="5" fillId="0" borderId="13" xfId="1" applyNumberFormat="1" applyFont="1" applyBorder="1" applyAlignment="1" applyProtection="1"/>
    <xf numFmtId="3" fontId="5" fillId="0" borderId="5" xfId="0" applyNumberFormat="1" applyFont="1" applyBorder="1" applyAlignment="1">
      <alignment horizontal="right" vertical="top"/>
    </xf>
    <xf numFmtId="3" fontId="12" fillId="0" borderId="5" xfId="0" applyNumberFormat="1" applyFont="1" applyBorder="1" applyAlignment="1">
      <alignment horizontal="right" vertical="top" wrapText="1"/>
    </xf>
    <xf numFmtId="3" fontId="5" fillId="0" borderId="5" xfId="0" applyNumberFormat="1" applyFont="1" applyBorder="1"/>
    <xf numFmtId="3" fontId="5" fillId="0" borderId="19" xfId="1" applyNumberFormat="1" applyFont="1" applyBorder="1" applyAlignment="1" applyProtection="1"/>
    <xf numFmtId="167" fontId="5" fillId="0" borderId="27" xfId="1" applyNumberFormat="1" applyFont="1" applyBorder="1" applyAlignment="1" applyProtection="1"/>
    <xf numFmtId="3" fontId="5" fillId="0" borderId="12" xfId="0" applyNumberFormat="1" applyFont="1" applyBorder="1"/>
    <xf numFmtId="167" fontId="0" fillId="0" borderId="13" xfId="1" applyNumberFormat="1" applyFont="1" applyBorder="1" applyAlignment="1" applyProtection="1"/>
    <xf numFmtId="1" fontId="11" fillId="2" borderId="28" xfId="4" applyNumberFormat="1" applyFont="1" applyFill="1" applyBorder="1" applyProtection="1">
      <protection locked="0"/>
    </xf>
    <xf numFmtId="167" fontId="5" fillId="0" borderId="29" xfId="6" applyNumberFormat="1" applyFont="1" applyBorder="1" applyAlignment="1" applyProtection="1"/>
    <xf numFmtId="167" fontId="5" fillId="0" borderId="30" xfId="1" applyNumberFormat="1" applyFont="1" applyBorder="1" applyAlignment="1" applyProtection="1"/>
    <xf numFmtId="167" fontId="5" fillId="0" borderId="8" xfId="1" applyNumberFormat="1" applyFont="1" applyBorder="1" applyAlignment="1" applyProtection="1"/>
    <xf numFmtId="3" fontId="5" fillId="0" borderId="0" xfId="0" applyNumberFormat="1" applyFont="1" applyBorder="1"/>
    <xf numFmtId="3" fontId="5" fillId="0" borderId="0" xfId="1" applyNumberFormat="1" applyFont="1" applyBorder="1" applyAlignment="1" applyProtection="1"/>
    <xf numFmtId="167" fontId="5" fillId="0" borderId="29" xfId="1" applyNumberFormat="1" applyFont="1" applyBorder="1" applyAlignment="1" applyProtection="1"/>
    <xf numFmtId="1" fontId="11" fillId="2" borderId="31" xfId="4" applyNumberFormat="1" applyFont="1" applyFill="1" applyBorder="1" applyProtection="1">
      <protection locked="0"/>
    </xf>
    <xf numFmtId="1" fontId="13" fillId="2" borderId="32" xfId="4" applyNumberFormat="1" applyFont="1" applyFill="1" applyBorder="1" applyProtection="1">
      <protection locked="0"/>
    </xf>
    <xf numFmtId="3" fontId="5" fillId="0" borderId="33" xfId="0" applyNumberFormat="1" applyFont="1" applyBorder="1"/>
    <xf numFmtId="3" fontId="12" fillId="0" borderId="34" xfId="1" applyNumberFormat="1" applyFont="1" applyBorder="1" applyAlignment="1" applyProtection="1"/>
    <xf numFmtId="167" fontId="5" fillId="0" borderId="35" xfId="6" applyNumberFormat="1" applyFont="1" applyBorder="1" applyAlignment="1" applyProtection="1"/>
    <xf numFmtId="3" fontId="5" fillId="0" borderId="33" xfId="1" applyNumberFormat="1" applyFont="1" applyBorder="1" applyAlignment="1" applyProtection="1"/>
    <xf numFmtId="3" fontId="5" fillId="0" borderId="36" xfId="0" applyNumberFormat="1" applyFont="1" applyBorder="1"/>
    <xf numFmtId="3" fontId="12" fillId="0" borderId="33" xfId="0" applyNumberFormat="1" applyFont="1" applyBorder="1"/>
    <xf numFmtId="167" fontId="5" fillId="0" borderId="35" xfId="1" applyNumberFormat="1" applyFont="1" applyBorder="1" applyAlignment="1" applyProtection="1"/>
    <xf numFmtId="167" fontId="12" fillId="0" borderId="35" xfId="1" applyNumberFormat="1" applyFont="1" applyBorder="1" applyAlignment="1" applyProtection="1"/>
    <xf numFmtId="167" fontId="0" fillId="2" borderId="37" xfId="1" applyNumberFormat="1" applyFont="1" applyFill="1" applyBorder="1" applyAlignment="1" applyProtection="1"/>
    <xf numFmtId="3" fontId="3" fillId="0" borderId="34" xfId="0" applyNumberFormat="1" applyFont="1" applyBorder="1"/>
    <xf numFmtId="3" fontId="3" fillId="0" borderId="37" xfId="0" applyNumberFormat="1" applyFont="1" applyBorder="1"/>
    <xf numFmtId="3" fontId="3" fillId="0" borderId="32" xfId="0" applyNumberFormat="1" applyFont="1" applyBorder="1"/>
    <xf numFmtId="3" fontId="3" fillId="0" borderId="38" xfId="0" applyNumberFormat="1" applyFont="1" applyBorder="1"/>
    <xf numFmtId="3" fontId="3" fillId="0" borderId="36" xfId="0" applyNumberFormat="1" applyFont="1" applyBorder="1"/>
    <xf numFmtId="3" fontId="3" fillId="0" borderId="35" xfId="0" applyNumberFormat="1" applyFont="1" applyBorder="1"/>
    <xf numFmtId="168" fontId="11" fillId="0" borderId="0" xfId="5" applyNumberFormat="1" applyFont="1"/>
    <xf numFmtId="3" fontId="0" fillId="0" borderId="0" xfId="0" applyNumberFormat="1"/>
    <xf numFmtId="0" fontId="0" fillId="2" borderId="2" xfId="0" applyFill="1" applyBorder="1"/>
    <xf numFmtId="169" fontId="5" fillId="0" borderId="5"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16" xfId="0" applyNumberFormat="1" applyBorder="1"/>
    <xf numFmtId="1" fontId="0" fillId="0" borderId="21" xfId="0" applyNumberFormat="1" applyBorder="1"/>
    <xf numFmtId="1" fontId="3" fillId="0" borderId="5" xfId="0" applyNumberFormat="1" applyFont="1" applyBorder="1"/>
    <xf numFmtId="167" fontId="5" fillId="0" borderId="16" xfId="1" applyNumberFormat="1" applyFont="1" applyBorder="1" applyAlignment="1" applyProtection="1"/>
    <xf numFmtId="1" fontId="5" fillId="0" borderId="17" xfId="0" applyNumberFormat="1" applyFont="1" applyBorder="1"/>
    <xf numFmtId="1" fontId="12" fillId="0" borderId="5" xfId="0" applyNumberFormat="1" applyFont="1" applyBorder="1"/>
    <xf numFmtId="167" fontId="14" fillId="0" borderId="13" xfId="1" applyNumberFormat="1" applyBorder="1" applyAlignment="1" applyProtection="1"/>
    <xf numFmtId="167" fontId="0" fillId="0" borderId="13" xfId="0" applyNumberFormat="1" applyBorder="1"/>
    <xf numFmtId="1" fontId="0" fillId="0" borderId="5" xfId="0" applyNumberFormat="1" applyFont="1" applyBorder="1"/>
    <xf numFmtId="1" fontId="12" fillId="0" borderId="17" xfId="0" applyNumberFormat="1" applyFont="1" applyBorder="1"/>
    <xf numFmtId="169" fontId="5" fillId="0" borderId="5" xfId="3" applyNumberFormat="1" applyFont="1" applyBorder="1" applyAlignment="1">
      <alignment horizontal="right" vertical="top"/>
    </xf>
    <xf numFmtId="169" fontId="12" fillId="0" borderId="5" xfId="3" applyNumberFormat="1" applyFont="1" applyBorder="1" applyAlignment="1">
      <alignment horizontal="right" vertical="top"/>
    </xf>
    <xf numFmtId="167" fontId="14" fillId="0" borderId="13" xfId="3" applyNumberFormat="1" applyBorder="1"/>
    <xf numFmtId="1" fontId="14" fillId="0" borderId="21" xfId="3" applyNumberFormat="1" applyBorder="1"/>
    <xf numFmtId="1" fontId="3" fillId="0" borderId="5" xfId="3" applyNumberFormat="1" applyFont="1" applyBorder="1"/>
    <xf numFmtId="1" fontId="5" fillId="0" borderId="17" xfId="3" applyNumberFormat="1" applyFont="1" applyBorder="1"/>
    <xf numFmtId="1" fontId="12" fillId="0" borderId="5" xfId="3" applyNumberFormat="1" applyFont="1" applyBorder="1"/>
    <xf numFmtId="1" fontId="5" fillId="0" borderId="5" xfId="0" applyNumberFormat="1" applyFont="1" applyBorder="1"/>
    <xf numFmtId="169" fontId="5" fillId="0" borderId="39"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8" xfId="0" applyNumberFormat="1" applyBorder="1"/>
    <xf numFmtId="1" fontId="0" fillId="0" borderId="39" xfId="0" applyNumberFormat="1" applyBorder="1"/>
    <xf numFmtId="1" fontId="0" fillId="0" borderId="40" xfId="0" applyNumberFormat="1" applyBorder="1"/>
    <xf numFmtId="1" fontId="5" fillId="0" borderId="41" xfId="0" applyNumberFormat="1" applyFont="1" applyBorder="1"/>
    <xf numFmtId="1" fontId="12" fillId="0" borderId="7" xfId="0" applyNumberFormat="1" applyFont="1" applyBorder="1"/>
    <xf numFmtId="167" fontId="0" fillId="0" borderId="30" xfId="1" applyNumberFormat="1" applyFont="1" applyBorder="1" applyAlignment="1" applyProtection="1"/>
    <xf numFmtId="1" fontId="13" fillId="2" borderId="37" xfId="4" applyNumberFormat="1" applyFont="1" applyFill="1" applyBorder="1" applyProtection="1">
      <protection locked="0"/>
    </xf>
    <xf numFmtId="167" fontId="3" fillId="0" borderId="35" xfId="1" applyNumberFormat="1" applyFont="1" applyBorder="1" applyAlignment="1" applyProtection="1"/>
    <xf numFmtId="1" fontId="3" fillId="0" borderId="33" xfId="0" applyNumberFormat="1" applyFont="1" applyBorder="1"/>
    <xf numFmtId="3" fontId="0" fillId="0" borderId="33" xfId="0" applyNumberFormat="1" applyFont="1" applyBorder="1"/>
    <xf numFmtId="3" fontId="3" fillId="0" borderId="33" xfId="0" applyNumberFormat="1" applyFont="1" applyBorder="1"/>
    <xf numFmtId="1" fontId="3" fillId="0" borderId="36" xfId="0" applyNumberFormat="1" applyFont="1" applyBorder="1"/>
    <xf numFmtId="1" fontId="11" fillId="0" borderId="42" xfId="4" applyNumberFormat="1" applyFont="1" applyBorder="1" applyProtection="1">
      <protection locked="0"/>
    </xf>
    <xf numFmtId="0" fontId="0" fillId="0" borderId="0" xfId="0" applyBorder="1"/>
    <xf numFmtId="1" fontId="11" fillId="0" borderId="0" xfId="4" applyNumberFormat="1" applyFont="1" applyBorder="1" applyProtection="1">
      <protection locked="0"/>
    </xf>
    <xf numFmtId="2" fontId="11" fillId="0" borderId="0" xfId="5" applyNumberFormat="1" applyFont="1"/>
    <xf numFmtId="170" fontId="14" fillId="0" borderId="0" xfId="1" applyNumberFormat="1" applyBorder="1" applyAlignment="1" applyProtection="1"/>
    <xf numFmtId="0" fontId="3" fillId="0" borderId="0" xfId="0" applyFont="1" applyAlignment="1"/>
    <xf numFmtId="0" fontId="0" fillId="0" borderId="0" xfId="0" applyAlignment="1"/>
    <xf numFmtId="1" fontId="0" fillId="0" borderId="12" xfId="0" applyNumberFormat="1" applyFont="1" applyBorder="1"/>
    <xf numFmtId="1" fontId="3" fillId="0" borderId="12" xfId="0" applyNumberFormat="1" applyFont="1" applyBorder="1"/>
    <xf numFmtId="171" fontId="0" fillId="0" borderId="0" xfId="0" applyNumberFormat="1"/>
    <xf numFmtId="171" fontId="0" fillId="0" borderId="0" xfId="1" applyNumberFormat="1" applyFont="1" applyBorder="1" applyAlignment="1" applyProtection="1"/>
    <xf numFmtId="165" fontId="0" fillId="0" borderId="0" xfId="1" applyFont="1" applyBorder="1" applyAlignment="1" applyProtection="1"/>
    <xf numFmtId="1" fontId="12" fillId="0" borderId="5" xfId="3" applyNumberFormat="1" applyFont="1" applyBorder="1" applyAlignment="1">
      <alignment horizontal="right" vertical="top"/>
    </xf>
    <xf numFmtId="1" fontId="11" fillId="2" borderId="6" xfId="4" applyNumberFormat="1" applyFont="1" applyFill="1" applyBorder="1" applyProtection="1">
      <protection locked="0"/>
    </xf>
    <xf numFmtId="1" fontId="5" fillId="0" borderId="7" xfId="0" applyNumberFormat="1" applyFont="1" applyBorder="1"/>
    <xf numFmtId="1" fontId="0" fillId="0" borderId="7" xfId="0" applyNumberFormat="1" applyFont="1" applyBorder="1"/>
    <xf numFmtId="1" fontId="3" fillId="0" borderId="7" xfId="0" applyNumberFormat="1" applyFont="1" applyBorder="1"/>
    <xf numFmtId="1" fontId="11" fillId="2" borderId="2" xfId="4" applyNumberFormat="1" applyFont="1" applyFill="1" applyBorder="1" applyProtection="1">
      <protection locked="0"/>
    </xf>
    <xf numFmtId="2" fontId="5" fillId="0" borderId="5" xfId="0" applyNumberFormat="1" applyFont="1" applyBorder="1" applyAlignment="1">
      <alignment horizontal="right" vertical="top"/>
    </xf>
    <xf numFmtId="2" fontId="12" fillId="0" borderId="5" xfId="0" applyNumberFormat="1" applyFont="1" applyBorder="1" applyAlignment="1">
      <alignment horizontal="right" vertical="top"/>
    </xf>
    <xf numFmtId="2" fontId="0" fillId="0" borderId="12" xfId="0" applyNumberFormat="1" applyFont="1" applyBorder="1"/>
    <xf numFmtId="2" fontId="3" fillId="0" borderId="12" xfId="0" applyNumberFormat="1" applyFont="1" applyBorder="1"/>
    <xf numFmtId="2" fontId="5" fillId="0" borderId="5" xfId="0" applyNumberFormat="1" applyFont="1" applyBorder="1"/>
    <xf numFmtId="2" fontId="12" fillId="0" borderId="5" xfId="0" applyNumberFormat="1" applyFont="1" applyBorder="1"/>
    <xf numFmtId="0" fontId="9" fillId="0" borderId="0" xfId="0" applyFont="1"/>
    <xf numFmtId="0" fontId="0" fillId="0" borderId="0" xfId="0" applyAlignment="1">
      <alignment wrapText="1"/>
    </xf>
    <xf numFmtId="2" fontId="0" fillId="0" borderId="5" xfId="0" applyNumberFormat="1" applyFont="1" applyBorder="1"/>
    <xf numFmtId="2" fontId="3" fillId="0" borderId="5" xfId="0" applyNumberFormat="1" applyFont="1" applyBorder="1"/>
    <xf numFmtId="2" fontId="5" fillId="0" borderId="17" xfId="3" applyNumberFormat="1" applyFont="1" applyBorder="1"/>
    <xf numFmtId="2" fontId="12" fillId="3" borderId="5" xfId="3" applyNumberFormat="1" applyFont="1" applyFill="1" applyBorder="1" applyAlignment="1">
      <alignment horizontal="right" vertical="top"/>
    </xf>
    <xf numFmtId="167" fontId="5" fillId="3" borderId="13" xfId="6" applyNumberFormat="1" applyFont="1" applyFill="1" applyBorder="1" applyAlignment="1" applyProtection="1"/>
    <xf numFmtId="2" fontId="14" fillId="3" borderId="21" xfId="3" applyNumberFormat="1" applyFill="1" applyBorder="1"/>
    <xf numFmtId="2" fontId="3" fillId="3" borderId="5" xfId="3" applyNumberFormat="1" applyFont="1" applyFill="1" applyBorder="1"/>
    <xf numFmtId="167" fontId="14" fillId="3" borderId="13" xfId="3" applyNumberFormat="1" applyFill="1" applyBorder="1"/>
    <xf numFmtId="2" fontId="5" fillId="3" borderId="17" xfId="3" applyNumberFormat="1" applyFont="1" applyFill="1" applyBorder="1"/>
    <xf numFmtId="2" fontId="14" fillId="3" borderId="17" xfId="3" applyNumberFormat="1" applyFill="1" applyBorder="1"/>
    <xf numFmtId="2" fontId="12" fillId="3" borderId="5" xfId="3" applyNumberFormat="1" applyFont="1" applyFill="1" applyBorder="1"/>
    <xf numFmtId="167" fontId="0" fillId="3" borderId="13" xfId="6" applyNumberFormat="1" applyFont="1" applyFill="1" applyBorder="1" applyAlignment="1" applyProtection="1"/>
    <xf numFmtId="2" fontId="5" fillId="0" borderId="7" xfId="0" applyNumberFormat="1" applyFont="1" applyBorder="1"/>
    <xf numFmtId="2" fontId="12" fillId="0" borderId="7" xfId="0" applyNumberFormat="1" applyFont="1" applyBorder="1"/>
    <xf numFmtId="2" fontId="0" fillId="0" borderId="7" xfId="0" applyNumberFormat="1" applyFont="1" applyBorder="1"/>
    <xf numFmtId="2" fontId="3" fillId="0" borderId="7" xfId="0" applyNumberFormat="1" applyFont="1" applyBorder="1"/>
    <xf numFmtId="2" fontId="12" fillId="0" borderId="34" xfId="0" applyNumberFormat="1" applyFont="1" applyBorder="1"/>
    <xf numFmtId="2" fontId="5" fillId="3" borderId="5" xfId="3" applyNumberFormat="1" applyFont="1" applyFill="1" applyBorder="1"/>
    <xf numFmtId="2" fontId="3" fillId="0" borderId="34" xfId="0" applyNumberFormat="1" applyFont="1" applyBorder="1"/>
    <xf numFmtId="3" fontId="3" fillId="0" borderId="5" xfId="0" applyNumberFormat="1" applyFont="1" applyBorder="1"/>
    <xf numFmtId="171" fontId="0" fillId="0" borderId="13" xfId="1" applyNumberFormat="1" applyFont="1" applyBorder="1" applyAlignment="1" applyProtection="1"/>
    <xf numFmtId="3" fontId="5" fillId="0" borderId="12" xfId="0" applyNumberFormat="1" applyFont="1" applyBorder="1"/>
    <xf numFmtId="3" fontId="12" fillId="0" borderId="0" xfId="0" applyNumberFormat="1" applyFont="1" applyBorder="1"/>
    <xf numFmtId="167" fontId="12" fillId="0" borderId="0" xfId="1" applyNumberFormat="1" applyFont="1" applyBorder="1" applyAlignment="1" applyProtection="1"/>
    <xf numFmtId="10" fontId="0" fillId="0" borderId="13" xfId="0" applyNumberFormat="1" applyBorder="1"/>
    <xf numFmtId="0" fontId="0" fillId="2" borderId="2" xfId="0" applyFont="1" applyFill="1" applyBorder="1" applyAlignment="1">
      <alignment horizontal="center"/>
    </xf>
    <xf numFmtId="3" fontId="0" fillId="0" borderId="11" xfId="0" applyNumberFormat="1" applyFont="1" applyBorder="1"/>
    <xf numFmtId="3" fontId="5" fillId="0" borderId="0" xfId="3" applyNumberFormat="1" applyFont="1" applyBorder="1"/>
    <xf numFmtId="3" fontId="0" fillId="0" borderId="0" xfId="0" applyNumberFormat="1" applyBorder="1"/>
    <xf numFmtId="0" fontId="0" fillId="0" borderId="0" xfId="0" applyFont="1" applyFill="1" applyBorder="1" applyAlignment="1">
      <alignment horizontal="center"/>
    </xf>
    <xf numFmtId="167" fontId="0" fillId="0" borderId="0" xfId="0" applyNumberFormat="1"/>
    <xf numFmtId="1" fontId="0" fillId="0" borderId="0" xfId="0" applyNumberFormat="1"/>
    <xf numFmtId="2" fontId="0" fillId="0" borderId="0" xfId="0" applyNumberFormat="1"/>
    <xf numFmtId="1" fontId="11" fillId="0" borderId="0" xfId="5" applyNumberFormat="1" applyFont="1" applyBorder="1"/>
    <xf numFmtId="1" fontId="11" fillId="0" borderId="0" xfId="0" applyNumberFormat="1" applyFont="1" applyBorder="1"/>
    <xf numFmtId="1" fontId="11" fillId="0" borderId="0" xfId="5" applyNumberFormat="1" applyFont="1"/>
    <xf numFmtId="3" fontId="0" fillId="0" borderId="34" xfId="0" applyNumberFormat="1" applyFont="1" applyFill="1" applyBorder="1"/>
    <xf numFmtId="1" fontId="0" fillId="0" borderId="33" xfId="0" applyNumberFormat="1" applyFont="1" applyFill="1" applyBorder="1"/>
    <xf numFmtId="3" fontId="0" fillId="0" borderId="33" xfId="0" applyNumberFormat="1" applyFont="1" applyFill="1" applyBorder="1"/>
    <xf numFmtId="2" fontId="5" fillId="0" borderId="34" xfId="0" applyNumberFormat="1" applyFont="1" applyFill="1" applyBorder="1"/>
    <xf numFmtId="2" fontId="0" fillId="0" borderId="34" xfId="0" applyNumberFormat="1" applyFont="1" applyFill="1" applyBorder="1"/>
    <xf numFmtId="0" fontId="0" fillId="0" borderId="0" xfId="0" applyFont="1" applyFill="1"/>
    <xf numFmtId="0" fontId="0" fillId="0" borderId="0" xfId="0" applyFill="1"/>
    <xf numFmtId="0" fontId="0" fillId="0" borderId="0" xfId="0" applyFont="1" applyFill="1" applyAlignment="1">
      <alignment horizontal="center"/>
    </xf>
    <xf numFmtId="0" fontId="0" fillId="0" borderId="0" xfId="0" applyFont="1" applyFill="1" applyBorder="1" applyAlignment="1"/>
    <xf numFmtId="3" fontId="15" fillId="0" borderId="36" xfId="0" applyNumberFormat="1" applyFont="1" applyBorder="1"/>
    <xf numFmtId="0" fontId="0" fillId="2" borderId="2" xfId="0" applyFont="1" applyFill="1" applyBorder="1" applyAlignment="1">
      <alignment horizontal="center"/>
    </xf>
    <xf numFmtId="1" fontId="0" fillId="0" borderId="0" xfId="0" applyNumberFormat="1" applyFill="1"/>
    <xf numFmtId="0" fontId="17" fillId="0" borderId="0" xfId="0" applyFont="1"/>
    <xf numFmtId="0" fontId="0" fillId="4" borderId="5" xfId="0" applyFont="1" applyFill="1" applyBorder="1"/>
    <xf numFmtId="0" fontId="17" fillId="0" borderId="0" xfId="0" applyFont="1" applyFill="1"/>
    <xf numFmtId="1" fontId="17" fillId="0" borderId="0" xfId="0" applyNumberFormat="1" applyFont="1" applyFill="1"/>
    <xf numFmtId="1" fontId="0" fillId="4" borderId="5" xfId="0" applyNumberFormat="1" applyFont="1" applyFill="1" applyBorder="1"/>
    <xf numFmtId="1" fontId="17" fillId="0" borderId="0" xfId="0" applyNumberFormat="1" applyFont="1"/>
    <xf numFmtId="3" fontId="15" fillId="0" borderId="44" xfId="0" applyNumberFormat="1" applyFont="1" applyBorder="1"/>
    <xf numFmtId="0" fontId="0" fillId="2" borderId="19" xfId="0" applyFont="1" applyFill="1" applyBorder="1" applyAlignment="1">
      <alignment horizontal="left"/>
    </xf>
    <xf numFmtId="3" fontId="14" fillId="0" borderId="17" xfId="9" applyNumberFormat="1" applyFont="1" applyBorder="1" applyAlignment="1" applyProtection="1"/>
    <xf numFmtId="3" fontId="14" fillId="0" borderId="21" xfId="9" applyNumberFormat="1" applyFont="1" applyBorder="1" applyAlignment="1" applyProtection="1"/>
    <xf numFmtId="3" fontId="0" fillId="0" borderId="45" xfId="0" applyNumberFormat="1" applyFont="1" applyBorder="1"/>
    <xf numFmtId="0" fontId="5" fillId="0" borderId="0" xfId="0" applyFont="1" applyBorder="1" applyAlignment="1">
      <alignment vertical="center" wrapText="1" readingOrder="1"/>
    </xf>
    <xf numFmtId="0" fontId="6" fillId="0" borderId="0" xfId="0" applyFont="1" applyAlignment="1"/>
    <xf numFmtId="0" fontId="0" fillId="0" borderId="0" xfId="0" applyFont="1" applyBorder="1" applyAlignment="1">
      <alignment horizontal="center"/>
    </xf>
    <xf numFmtId="0" fontId="9" fillId="0" borderId="0" xfId="0" applyFont="1" applyBorder="1" applyAlignment="1">
      <alignment wrapText="1"/>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3" fillId="2" borderId="2" xfId="0" applyFont="1" applyFill="1" applyBorder="1" applyAlignment="1">
      <alignment horizontal="center"/>
    </xf>
    <xf numFmtId="0" fontId="10" fillId="2" borderId="5" xfId="0" applyFont="1" applyFill="1" applyBorder="1" applyAlignment="1">
      <alignment horizontal="left"/>
    </xf>
    <xf numFmtId="3" fontId="16" fillId="0" borderId="43" xfId="0" applyNumberFormat="1" applyFont="1" applyBorder="1" applyAlignment="1">
      <alignment vertical="center" wrapText="1"/>
    </xf>
    <xf numFmtId="3" fontId="0" fillId="0" borderId="43" xfId="0" applyNumberFormat="1" applyFont="1" applyBorder="1" applyAlignment="1">
      <alignment vertical="center" wrapText="1"/>
    </xf>
    <xf numFmtId="0" fontId="0" fillId="0" borderId="26" xfId="0" applyFont="1" applyBorder="1" applyAlignment="1">
      <alignment vertical="center" wrapText="1"/>
    </xf>
  </cellXfs>
  <cellStyles count="10">
    <cellStyle name="Milliers 2" xfId="2"/>
    <cellStyle name="Milliers 3" xfId="8"/>
    <cellStyle name="Normal" xfId="0" builtinId="0"/>
    <cellStyle name="Normal 2" xfId="3"/>
    <cellStyle name="Normal 3" xfId="7"/>
    <cellStyle name="Normal_LAITRECA" xfId="4"/>
    <cellStyle name="Normal_Séries_par_dept_R28" xfId="5"/>
    <cellStyle name="Pourcentage" xfId="1" builtinId="5"/>
    <cellStyle name="Pourcentage 2" xfId="6"/>
    <cellStyle name="Pourcentage 3"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5B9BD5"/>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r>
              <a:rPr lang="fr-FR" sz="1000" b="1" strike="noStrike" spc="-1">
                <a:solidFill>
                  <a:srgbClr val="000000"/>
                </a:solidFill>
                <a:latin typeface="Arial"/>
                <a:ea typeface="Arial"/>
              </a:rPr>
              <a:t>Livraisons de lait de vache à l'industrie en Normandie : 
campagne en cours, mini, maxi et moyenne des cinq dernières campagnes</a:t>
            </a:r>
          </a:p>
        </c:rich>
      </c:tx>
      <c:layout>
        <c:manualLayout>
          <c:xMode val="edge"/>
          <c:yMode val="edge"/>
          <c:x val="0.17274097226098101"/>
          <c:y val="3.4055727554179599E-2"/>
        </c:manualLayout>
      </c:layout>
      <c:overlay val="0"/>
      <c:spPr>
        <a:noFill/>
        <a:ln w="25560">
          <a:noFill/>
        </a:ln>
        <a:effectLst/>
      </c:spPr>
      <c:txPr>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endParaRPr lang="fr-FR"/>
        </a:p>
      </c:txPr>
    </c:title>
    <c:autoTitleDeleted val="0"/>
    <c:plotArea>
      <c:layout>
        <c:manualLayout>
          <c:layoutTarget val="inner"/>
          <c:xMode val="edge"/>
          <c:yMode val="edge"/>
          <c:x val="0.13501144164759701"/>
          <c:y val="0.21308850218853401"/>
          <c:w val="0.81470112183959398"/>
          <c:h val="0.50282908081562905"/>
        </c:manualLayout>
      </c:layout>
      <c:lineChart>
        <c:grouping val="standard"/>
        <c:varyColors val="0"/>
        <c:ser>
          <c:idx val="3"/>
          <c:order val="0"/>
          <c:tx>
            <c:v>moyenne 5 ans</c:v>
          </c:tx>
          <c:spPr>
            <a:ln w="28575" cap="rnd" cmpd="sng" algn="ctr">
              <a:solidFill>
                <a:schemeClr val="bg1">
                  <a:lumMod val="50000"/>
                </a:schemeClr>
              </a:solidFill>
              <a:prstDash val="dash"/>
              <a:round/>
            </a:ln>
            <a:effectLst/>
          </c:spPr>
          <c:marker>
            <c:spPr>
              <a:solidFill>
                <a:schemeClr val="bg1">
                  <a:lumMod val="50000"/>
                </a:schemeClr>
              </a:solidFill>
              <a:ln w="28575" cap="flat" cmpd="sng" algn="ctr">
                <a:solidFill>
                  <a:schemeClr val="bg1">
                    <a:lumMod val="50000"/>
                  </a:schemeClr>
                </a:solidFill>
                <a:prstDash val="dash"/>
                <a:round/>
              </a:ln>
              <a:effectLst/>
            </c:spPr>
          </c:marker>
          <c:dLbls>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2025-2026'!$AG$13:$AG$24</c:f>
              <c:numCache>
                <c:formatCode>#,##0</c:formatCode>
                <c:ptCount val="12"/>
                <c:pt idx="0">
                  <c:v>337371.87139999995</c:v>
                </c:pt>
                <c:pt idx="1">
                  <c:v>347909.26119999995</c:v>
                </c:pt>
                <c:pt idx="2">
                  <c:v>324267.30139999994</c:v>
                </c:pt>
                <c:pt idx="3">
                  <c:v>320051.31280000001</c:v>
                </c:pt>
                <c:pt idx="4">
                  <c:v>307253.56439999992</c:v>
                </c:pt>
                <c:pt idx="5">
                  <c:v>296075.88319999998</c:v>
                </c:pt>
                <c:pt idx="6">
                  <c:v>309449.04639999999</c:v>
                </c:pt>
                <c:pt idx="7">
                  <c:v>301088.755</c:v>
                </c:pt>
                <c:pt idx="8">
                  <c:v>318279.96979999996</c:v>
                </c:pt>
                <c:pt idx="9">
                  <c:v>327023.17480000004</c:v>
                </c:pt>
                <c:pt idx="10">
                  <c:v>304042.66639999999</c:v>
                </c:pt>
                <c:pt idx="11">
                  <c:v>339795.14619999996</c:v>
                </c:pt>
              </c:numCache>
            </c:numRef>
          </c:val>
          <c:smooth val="0"/>
          <c:extLst>
            <c:ext xmlns:c16="http://schemas.microsoft.com/office/drawing/2014/chart" uri="{C3380CC4-5D6E-409C-BE32-E72D297353CC}">
              <c16:uniqueId val="{00000005-E981-4E68-BFCD-F9C9BDC0CFE9}"/>
            </c:ext>
          </c:extLst>
        </c:ser>
        <c:ser>
          <c:idx val="1"/>
          <c:order val="1"/>
          <c:tx>
            <c:strRef>
              <c:f>'campagne 2025-2026'!$AB$12</c:f>
              <c:strCache>
                <c:ptCount val="1"/>
                <c:pt idx="0">
                  <c:v>2020-2021</c:v>
                </c:pt>
              </c:strCache>
            </c:strRef>
          </c:tx>
          <c:spPr>
            <a:ln w="28575" cap="rnd" cmpd="sng" algn="ctr">
              <a:solidFill>
                <a:schemeClr val="accent1">
                  <a:lumMod val="40000"/>
                  <a:lumOff val="60000"/>
                </a:schemeClr>
              </a:solidFill>
              <a:prstDash val="solid"/>
              <a:round/>
            </a:ln>
            <a:effectLst/>
          </c:spPr>
          <c:marker>
            <c:spPr>
              <a:solidFill>
                <a:schemeClr val="accent5"/>
              </a:solidFill>
              <a:ln w="28575" cap="flat" cmpd="sng" algn="ctr">
                <a:solidFill>
                  <a:schemeClr val="accent1">
                    <a:lumMod val="40000"/>
                    <a:lumOff val="60000"/>
                  </a:schemeClr>
                </a:solidFill>
                <a:prstDash val="solid"/>
                <a:round/>
              </a:ln>
              <a:effectLst/>
            </c:spPr>
          </c:marker>
          <c:val>
            <c:numRef>
              <c:f>'campagne 2025-2026'!$AB$13:$AB$24</c:f>
              <c:numCache>
                <c:formatCode>#,##0</c:formatCode>
                <c:ptCount val="12"/>
                <c:pt idx="0">
                  <c:v>336356.136</c:v>
                </c:pt>
                <c:pt idx="1">
                  <c:v>340953.78399999999</c:v>
                </c:pt>
                <c:pt idx="2">
                  <c:v>318619.32299999997</c:v>
                </c:pt>
                <c:pt idx="3">
                  <c:v>319509.71299999999</c:v>
                </c:pt>
                <c:pt idx="4">
                  <c:v>301930.20600000001</c:v>
                </c:pt>
                <c:pt idx="5">
                  <c:v>299372.22499999998</c:v>
                </c:pt>
                <c:pt idx="6">
                  <c:v>308846.30800000002</c:v>
                </c:pt>
                <c:pt idx="7">
                  <c:v>303979.951</c:v>
                </c:pt>
                <c:pt idx="8">
                  <c:v>320888.66899999999</c:v>
                </c:pt>
                <c:pt idx="9">
                  <c:v>327988.48000000004</c:v>
                </c:pt>
                <c:pt idx="10">
                  <c:v>298696.23000000004</c:v>
                </c:pt>
                <c:pt idx="11">
                  <c:v>337250.86099999998</c:v>
                </c:pt>
              </c:numCache>
            </c:numRef>
          </c:val>
          <c:smooth val="0"/>
          <c:extLst>
            <c:ext xmlns:c16="http://schemas.microsoft.com/office/drawing/2014/chart" uri="{C3380CC4-5D6E-409C-BE32-E72D297353CC}">
              <c16:uniqueId val="{00000001-1158-4016-A27C-6A314B810BBE}"/>
            </c:ext>
          </c:extLst>
        </c:ser>
        <c:ser>
          <c:idx val="2"/>
          <c:order val="2"/>
          <c:tx>
            <c:strRef>
              <c:f>'campagne 2025-2026'!$AF$12</c:f>
              <c:strCache>
                <c:ptCount val="1"/>
                <c:pt idx="0">
                  <c:v>2024-2025</c:v>
                </c:pt>
              </c:strCache>
            </c:strRef>
          </c:tx>
          <c:spPr>
            <a:ln w="28575" cap="rnd" cmpd="sng" algn="ctr">
              <a:solidFill>
                <a:schemeClr val="accent1">
                  <a:lumMod val="75000"/>
                </a:schemeClr>
              </a:solidFill>
              <a:prstDash val="solid"/>
              <a:round/>
            </a:ln>
            <a:effectLst/>
          </c:spPr>
          <c:marker>
            <c:spPr>
              <a:solidFill>
                <a:schemeClr val="accent1">
                  <a:lumMod val="60000"/>
                  <a:lumOff val="40000"/>
                </a:schemeClr>
              </a:solidFill>
              <a:ln w="28575" cap="flat" cmpd="sng" algn="ctr">
                <a:solidFill>
                  <a:schemeClr val="accent1">
                    <a:lumMod val="75000"/>
                  </a:schemeClr>
                </a:solidFill>
                <a:prstDash val="solid"/>
                <a:round/>
              </a:ln>
              <a:effectLst/>
            </c:spPr>
          </c:marker>
          <c:val>
            <c:numRef>
              <c:f>'campagne 2025-2026'!$AF$13:$AF$24</c:f>
              <c:numCache>
                <c:formatCode>#,##0</c:formatCode>
                <c:ptCount val="12"/>
                <c:pt idx="0">
                  <c:v>335840.86</c:v>
                </c:pt>
                <c:pt idx="1">
                  <c:v>348477.44699999999</c:v>
                </c:pt>
                <c:pt idx="2">
                  <c:v>327675.75799999997</c:v>
                </c:pt>
                <c:pt idx="3">
                  <c:v>324821.90999999997</c:v>
                </c:pt>
                <c:pt idx="4">
                  <c:v>310810.91399999999</c:v>
                </c:pt>
                <c:pt idx="5">
                  <c:v>301369.64600000001</c:v>
                </c:pt>
                <c:pt idx="6">
                  <c:v>313978.66399999999</c:v>
                </c:pt>
                <c:pt idx="7">
                  <c:v>304489.31899999996</c:v>
                </c:pt>
                <c:pt idx="8">
                  <c:v>321050.77999999997</c:v>
                </c:pt>
                <c:pt idx="9">
                  <c:v>328765.53599999996</c:v>
                </c:pt>
                <c:pt idx="10">
                  <c:v>303094.11</c:v>
                </c:pt>
                <c:pt idx="11">
                  <c:v>341929.93900000001</c:v>
                </c:pt>
              </c:numCache>
            </c:numRef>
          </c:val>
          <c:smooth val="0"/>
          <c:extLst>
            <c:ext xmlns:c16="http://schemas.microsoft.com/office/drawing/2014/chart" uri="{C3380CC4-5D6E-409C-BE32-E72D297353CC}">
              <c16:uniqueId val="{00000002-1158-4016-A27C-6A314B810BBE}"/>
            </c:ext>
          </c:extLst>
        </c:ser>
        <c:ser>
          <c:idx val="0"/>
          <c:order val="3"/>
          <c:tx>
            <c:strRef>
              <c:f>'campagne 2025-2026'!$R$12</c:f>
              <c:strCache>
                <c:ptCount val="1"/>
                <c:pt idx="0">
                  <c:v>2025-2026</c:v>
                </c:pt>
              </c:strCache>
            </c:strRef>
          </c:tx>
          <c:spPr>
            <a:ln w="19050" cap="rnd" cmpd="sng" algn="ctr">
              <a:solidFill>
                <a:srgbClr val="FF0000"/>
              </a:solidFill>
              <a:prstDash val="solid"/>
              <a:round/>
            </a:ln>
            <a:effectLst/>
          </c:spPr>
          <c:marker>
            <c:symbol val="diamond"/>
            <c:size val="10"/>
            <c:spPr>
              <a:solidFill>
                <a:srgbClr val="FF0000"/>
              </a:solidFill>
              <a:ln w="19050" cap="flat" cmpd="sng" algn="ctr">
                <a:solidFill>
                  <a:srgbClr val="FF0000"/>
                </a:solidFill>
                <a:prstDash val="solid"/>
                <a:round/>
              </a:ln>
              <a:effectLst/>
            </c:spPr>
          </c:marker>
          <c:dPt>
            <c:idx val="0"/>
            <c:bubble3D val="0"/>
            <c:extLst>
              <c:ext xmlns:c16="http://schemas.microsoft.com/office/drawing/2014/chart" uri="{C3380CC4-5D6E-409C-BE32-E72D297353CC}">
                <c16:uniqueId val="{00000001-E981-4E68-BFCD-F9C9BDC0CFE9}"/>
              </c:ext>
            </c:extLst>
          </c:dPt>
          <c:dLbls>
            <c:dLbl>
              <c:idx val="0"/>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981-4E68-BFCD-F9C9BDC0CFE9}"/>
                </c:ext>
              </c:extLst>
            </c:dLbl>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2025-2026'!$R$13:$R$24</c:f>
              <c:numCache>
                <c:formatCode>#,##0</c:formatCode>
                <c:ptCount val="12"/>
                <c:pt idx="0">
                  <c:v>347566.58499999996</c:v>
                </c:pt>
                <c:pt idx="1">
                  <c:v>359376.15399999998</c:v>
                </c:pt>
                <c:pt idx="2">
                  <c:v>336864.32</c:v>
                </c:pt>
                <c:pt idx="3">
                  <c:v>331579.15299999999</c:v>
                </c:pt>
                <c:pt idx="4">
                  <c:v>325042.391</c:v>
                </c:pt>
                <c:pt idx="5">
                  <c:v>311464.11800000002</c:v>
                </c:pt>
                <c:pt idx="6">
                  <c:v>324619.36799999996</c:v>
                </c:pt>
                <c:pt idx="9">
                  <c:v>0</c:v>
                </c:pt>
                <c:pt idx="10">
                  <c:v>0</c:v>
                </c:pt>
                <c:pt idx="11">
                  <c:v>0</c:v>
                </c:pt>
              </c:numCache>
            </c:numRef>
          </c:val>
          <c:smooth val="0"/>
          <c:extLst>
            <c:ext xmlns:c16="http://schemas.microsoft.com/office/drawing/2014/chart" uri="{C3380CC4-5D6E-409C-BE32-E72D297353CC}">
              <c16:uniqueId val="{00000002-E981-4E68-BFCD-F9C9BDC0CFE9}"/>
            </c:ext>
          </c:extLst>
        </c:ser>
        <c:dLbls>
          <c:showLegendKey val="0"/>
          <c:showVal val="0"/>
          <c:showCatName val="0"/>
          <c:showSerName val="0"/>
          <c:showPercent val="0"/>
          <c:showBubbleSize val="0"/>
        </c:dLbls>
        <c:hiLowLines>
          <c:spPr>
            <a:ln w="6350" cap="flat" cmpd="sng" algn="ctr">
              <a:noFill/>
              <a:prstDash val="solid"/>
              <a:round/>
            </a:ln>
            <a:effectLst/>
          </c:spPr>
        </c:hiLowLines>
        <c:marker val="1"/>
        <c:smooth val="0"/>
        <c:axId val="28235633"/>
        <c:axId val="48001140"/>
        <c:extLst/>
      </c:lineChart>
      <c:catAx>
        <c:axId val="28235633"/>
        <c:scaling>
          <c:orientation val="minMax"/>
        </c:scaling>
        <c:delete val="0"/>
        <c:axPos val="b"/>
        <c:numFmt formatCode="General" sourceLinked="1"/>
        <c:majorTickMark val="out"/>
        <c:minorTickMark val="none"/>
        <c:tickLblPos val="nextTo"/>
        <c:spPr>
          <a:noFill/>
          <a:ln w="3240" cap="flat" cmpd="sng" algn="ctr">
            <a:solidFill>
              <a:srgbClr val="000000"/>
            </a:solidFill>
            <a:prstDash val="solid"/>
            <a:round/>
          </a:ln>
          <a:effectLst/>
        </c:spPr>
        <c:txPr>
          <a:bodyPr rot="-5400000" spcFirstLastPara="1" vertOverflow="ellipsis" wrap="square" anchor="ctr" anchorCtr="1"/>
          <a:lstStyle/>
          <a:p>
            <a:pPr>
              <a:defRPr sz="800" b="0" i="0" u="none" strike="noStrike" kern="1200" spc="-1" baseline="0">
                <a:solidFill>
                  <a:srgbClr val="000000"/>
                </a:solidFill>
                <a:latin typeface="Arial"/>
                <a:ea typeface="Arial"/>
                <a:cs typeface="+mn-cs"/>
              </a:defRPr>
            </a:pPr>
            <a:endParaRPr lang="fr-FR"/>
          </a:p>
        </c:txPr>
        <c:crossAx val="48001140"/>
        <c:crosses val="autoZero"/>
        <c:auto val="1"/>
        <c:lblAlgn val="ctr"/>
        <c:lblOffset val="100"/>
        <c:noMultiLvlLbl val="1"/>
      </c:catAx>
      <c:valAx>
        <c:axId val="48001140"/>
        <c:scaling>
          <c:orientation val="minMax"/>
          <c:max val="370000"/>
          <c:min val="290000"/>
        </c:scaling>
        <c:delete val="0"/>
        <c:axPos val="l"/>
        <c:majorGridlines>
          <c:spPr>
            <a:ln w="12600" cap="flat" cmpd="sng" algn="ctr">
              <a:solidFill>
                <a:srgbClr val="969696"/>
              </a:solidFill>
              <a:prstDash val="sysDash"/>
              <a:round/>
            </a:ln>
            <a:effectLst/>
          </c:spPr>
        </c:majorGridlines>
        <c:title>
          <c:tx>
            <c:rich>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r>
                  <a:rPr lang="fr-FR" sz="800" b="0" strike="noStrike" spc="-1">
                    <a:solidFill>
                      <a:srgbClr val="000000"/>
                    </a:solidFill>
                    <a:latin typeface="Arial"/>
                    <a:ea typeface="Arial"/>
                  </a:rPr>
                  <a:t>volumes en milliers de litres</a:t>
                </a:r>
              </a:p>
            </c:rich>
          </c:tx>
          <c:layout>
            <c:manualLayout>
              <c:xMode val="edge"/>
              <c:yMode val="edge"/>
              <c:x val="2.204602151494698E-2"/>
              <c:y val="0.30534426268500514"/>
            </c:manualLayout>
          </c:layout>
          <c:overlay val="0"/>
          <c:spPr>
            <a:noFill/>
            <a:ln w="25560">
              <a:noFill/>
            </a:ln>
            <a:effectLst/>
          </c:spPr>
          <c:txPr>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title>
        <c:numFmt formatCode="#,##0" sourceLinked="0"/>
        <c:majorTickMark val="out"/>
        <c:minorTickMark val="none"/>
        <c:tickLblPos val="nextTo"/>
        <c:spPr>
          <a:noFill/>
          <a:ln w="324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crossAx val="28235633"/>
        <c:crossesAt val="1"/>
        <c:crossBetween val="midCat"/>
      </c:valAx>
      <c:spPr>
        <a:noFill/>
        <a:ln w="25400">
          <a:noFill/>
        </a:ln>
        <a:effectLst/>
      </c:spPr>
    </c:plotArea>
    <c:legend>
      <c:legendPos val="b"/>
      <c:layout>
        <c:manualLayout>
          <c:xMode val="edge"/>
          <c:yMode val="edge"/>
          <c:x val="9.00053976769387E-2"/>
          <c:y val="0.88093984014710003"/>
          <c:w val="0.56972792731762034"/>
          <c:h val="4.8504498397464485E-2"/>
        </c:manualLayout>
      </c:layout>
      <c:overlay val="0"/>
      <c:spPr>
        <a:pattFill prst="wdUpDiag">
          <a:fgClr>
            <a:srgbClr val="FFFFFF"/>
          </a:fgClr>
          <a:bgClr>
            <a:srgbClr val="FFFFFF"/>
          </a:bgClr>
        </a:pattFill>
        <a:ln w="25560">
          <a:noFill/>
        </a:ln>
        <a:effectLst/>
      </c:spPr>
      <c:txPr>
        <a:bodyPr rot="0" spcFirstLastPara="1" vertOverflow="ellipsis" vert="horz" wrap="square" anchor="ctr" anchorCtr="1"/>
        <a:lstStyle/>
        <a:p>
          <a:pPr>
            <a:defRPr sz="619" b="0" i="0" u="none" strike="noStrike" kern="1200" spc="-1" baseline="0">
              <a:solidFill>
                <a:srgbClr val="000000"/>
              </a:solidFill>
              <a:latin typeface="Arial"/>
              <a:ea typeface="Arial"/>
              <a:cs typeface="+mn-cs"/>
            </a:defRPr>
          </a:pPr>
          <a:endParaRPr lang="fr-FR"/>
        </a:p>
      </c:txPr>
    </c:legend>
    <c:plotVisOnly val="1"/>
    <c:dispBlanksAs val="gap"/>
    <c:showDLblsOverMax val="1"/>
  </c:chart>
  <c:spPr>
    <a:solidFill>
      <a:srgbClr val="FFFFFF"/>
    </a:solidFill>
    <a:ln w="3240" cap="flat" cmpd="sng" algn="ctr">
      <a:solidFill>
        <a:srgbClr val="000000"/>
      </a:solid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Livraisons de lait 2024/2025 à l'industrie en Normandie :
évolution en % par rapport à la campagne précédente</a:t>
            </a:r>
          </a:p>
        </c:rich>
      </c:tx>
      <c:layout>
        <c:manualLayout>
          <c:xMode val="edge"/>
          <c:yMode val="edge"/>
          <c:x val="0.25987490843522798"/>
          <c:y val="3.4713109865203401E-2"/>
        </c:manualLayout>
      </c:layout>
      <c:overlay val="0"/>
      <c:spPr>
        <a:noFill/>
        <a:ln w="25560">
          <a:noFill/>
        </a:ln>
      </c:spPr>
    </c:title>
    <c:autoTitleDeleted val="0"/>
    <c:plotArea>
      <c:layout>
        <c:manualLayout>
          <c:layoutTarget val="inner"/>
          <c:xMode val="edge"/>
          <c:yMode val="edge"/>
          <c:x val="0.103904885332732"/>
          <c:y val="0.19003338102050599"/>
          <c:w val="0.86921733250690203"/>
          <c:h val="0.49344301382928002"/>
        </c:manualLayout>
      </c:layout>
      <c:barChart>
        <c:barDir val="col"/>
        <c:grouping val="clustered"/>
        <c:varyColors val="0"/>
        <c:ser>
          <c:idx val="0"/>
          <c:order val="0"/>
          <c:tx>
            <c:v>évol mensuelle</c:v>
          </c:tx>
          <c:spPr>
            <a:solidFill>
              <a:srgbClr val="969696"/>
            </a:solidFill>
            <a:ln w="25560">
              <a:noFill/>
            </a:ln>
          </c:spPr>
          <c:invertIfNegative val="0"/>
          <c:dPt>
            <c:idx val="0"/>
            <c:invertIfNegative val="0"/>
            <c:bubble3D val="0"/>
            <c:extLst>
              <c:ext xmlns:c16="http://schemas.microsoft.com/office/drawing/2014/chart" uri="{C3380CC4-5D6E-409C-BE32-E72D297353CC}">
                <c16:uniqueId val="{00000001-A27A-4455-8753-A91B6FDE2B94}"/>
              </c:ext>
            </c:extLst>
          </c:dPt>
          <c:dLbls>
            <c:dLbl>
              <c:idx val="0"/>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27A-4455-8753-A91B6FDE2B94}"/>
                </c:ext>
              </c:extLst>
            </c:dLbl>
            <c:spPr>
              <a:noFill/>
              <a:ln>
                <a:noFill/>
              </a:ln>
              <a:effectLst/>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2025-2026'!$D$264:$D$275</c:f>
              <c:numCache>
                <c:formatCode>0.00\ %</c:formatCode>
                <c:ptCount val="12"/>
                <c:pt idx="0">
                  <c:v>3.4914527672421869E-2</c:v>
                </c:pt>
                <c:pt idx="1">
                  <c:v>3.1275214777385596E-2</c:v>
                </c:pt>
                <c:pt idx="2">
                  <c:v>2.8041628883635816E-2</c:v>
                </c:pt>
                <c:pt idx="3">
                  <c:v>2.0802916281109196E-2</c:v>
                </c:pt>
                <c:pt idx="4">
                  <c:v>4.5788215146138622E-2</c:v>
                </c:pt>
                <c:pt idx="5">
                  <c:v>3.3495317574219197E-2</c:v>
                </c:pt>
                <c:pt idx="6">
                  <c:v>3.3889895142683812E-2</c:v>
                </c:pt>
                <c:pt idx="7">
                  <c:v>0</c:v>
                </c:pt>
                <c:pt idx="8">
                  <c:v>0</c:v>
                </c:pt>
                <c:pt idx="9">
                  <c:v>0</c:v>
                </c:pt>
                <c:pt idx="10">
                  <c:v>0</c:v>
                </c:pt>
                <c:pt idx="11">
                  <c:v>0</c:v>
                </c:pt>
              </c:numCache>
            </c:numRef>
          </c:val>
          <c:extLst>
            <c:ext xmlns:c16="http://schemas.microsoft.com/office/drawing/2014/chart" uri="{C3380CC4-5D6E-409C-BE32-E72D297353CC}">
              <c16:uniqueId val="{00000002-A27A-4455-8753-A91B6FDE2B94}"/>
            </c:ext>
          </c:extLst>
        </c:ser>
        <c:dLbls>
          <c:showLegendKey val="0"/>
          <c:showVal val="0"/>
          <c:showCatName val="0"/>
          <c:showSerName val="0"/>
          <c:showPercent val="0"/>
          <c:showBubbleSize val="0"/>
        </c:dLbls>
        <c:gapWidth val="150"/>
        <c:axId val="77501805"/>
        <c:axId val="61456584"/>
      </c:barChart>
      <c:lineChart>
        <c:grouping val="standard"/>
        <c:varyColors val="0"/>
        <c:ser>
          <c:idx val="1"/>
          <c:order val="1"/>
          <c:spPr>
            <a:ln w="28440">
              <a:solidFill>
                <a:srgbClr val="2F5597"/>
              </a:solidFill>
              <a:round/>
            </a:ln>
          </c:spPr>
          <c:marker>
            <c:symbol val="square"/>
            <c:size val="10"/>
            <c:spPr>
              <a:solidFill>
                <a:schemeClr val="accent5">
                  <a:lumMod val="75000"/>
                </a:schemeClr>
              </a:solidFill>
              <a:ln>
                <a:noFill/>
              </a:ln>
            </c:spPr>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2025-2026'!$G$264:$G$270</c:f>
              <c:numCache>
                <c:formatCode>0.0%</c:formatCode>
                <c:ptCount val="7"/>
                <c:pt idx="0">
                  <c:v>3.4914527672421924E-2</c:v>
                </c:pt>
                <c:pt idx="1">
                  <c:v>3.3061269541631466E-2</c:v>
                </c:pt>
                <c:pt idx="2">
                  <c:v>3.1435949182172275E-2</c:v>
                </c:pt>
                <c:pt idx="3">
                  <c:v>2.8852316041480554E-2</c:v>
                </c:pt>
                <c:pt idx="4">
                  <c:v>3.2047130544250256E-2</c:v>
                </c:pt>
                <c:pt idx="5">
                  <c:v>3.2271060964200224E-2</c:v>
                </c:pt>
                <c:pt idx="6">
                  <c:v>3.2495667664628108E-2</c:v>
                </c:pt>
              </c:numCache>
            </c:numRef>
          </c:val>
          <c:smooth val="0"/>
          <c:extLst>
            <c:ext xmlns:c16="http://schemas.microsoft.com/office/drawing/2014/chart" uri="{C3380CC4-5D6E-409C-BE32-E72D297353CC}">
              <c16:uniqueId val="{00000003-A27A-4455-8753-A91B6FDE2B94}"/>
            </c:ext>
          </c:extLst>
        </c:ser>
        <c:dLbls>
          <c:showLegendKey val="0"/>
          <c:showVal val="0"/>
          <c:showCatName val="0"/>
          <c:showSerName val="0"/>
          <c:showPercent val="0"/>
          <c:showBubbleSize val="0"/>
        </c:dLbls>
        <c:hiLowLines>
          <c:spPr>
            <a:ln>
              <a:noFill/>
            </a:ln>
          </c:spPr>
        </c:hiLowLines>
        <c:marker val="1"/>
        <c:smooth val="0"/>
        <c:axId val="77501805"/>
        <c:axId val="61456584"/>
      </c:lineChart>
      <c:catAx>
        <c:axId val="77501805"/>
        <c:scaling>
          <c:orientation val="minMax"/>
        </c:scaling>
        <c:delete val="0"/>
        <c:axPos val="b"/>
        <c:title>
          <c:tx>
            <c:rich>
              <a:bodyPr rot="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mois</a:t>
                </a:r>
              </a:p>
            </c:rich>
          </c:tx>
          <c:layout>
            <c:manualLayout>
              <c:xMode val="edge"/>
              <c:yMode val="edge"/>
              <c:x val="0.518059390319491"/>
              <c:y val="0.87009423833949695"/>
            </c:manualLayout>
          </c:layout>
          <c:overlay val="0"/>
          <c:spPr>
            <a:noFill/>
            <a:ln w="25560">
              <a:noFill/>
            </a:ln>
          </c:spPr>
        </c:title>
        <c:numFmt formatCode="General" sourceLinked="1"/>
        <c:majorTickMark val="out"/>
        <c:minorTickMark val="none"/>
        <c:tickLblPos val="low"/>
        <c:spPr>
          <a:ln w="3240">
            <a:solidFill>
              <a:srgbClr val="000000"/>
            </a:solidFill>
            <a:round/>
          </a:ln>
        </c:spPr>
        <c:txPr>
          <a:bodyPr rot="-2700000"/>
          <a:lstStyle/>
          <a:p>
            <a:pPr>
              <a:defRPr sz="800" b="0" strike="noStrike" spc="-1">
                <a:solidFill>
                  <a:srgbClr val="000000"/>
                </a:solidFill>
                <a:latin typeface="Arial"/>
                <a:ea typeface="Arial"/>
              </a:defRPr>
            </a:pPr>
            <a:endParaRPr lang="fr-FR"/>
          </a:p>
        </c:txPr>
        <c:crossAx val="61456584"/>
        <c:crosses val="autoZero"/>
        <c:auto val="1"/>
        <c:lblAlgn val="ctr"/>
        <c:lblOffset val="100"/>
        <c:noMultiLvlLbl val="1"/>
      </c:catAx>
      <c:valAx>
        <c:axId val="61456584"/>
        <c:scaling>
          <c:orientation val="minMax"/>
          <c:max val="5.000000000000001E-2"/>
        </c:scaling>
        <c:delete val="0"/>
        <c:axPos val="l"/>
        <c:majorGridlines>
          <c:spPr>
            <a:ln w="12600">
              <a:solidFill>
                <a:srgbClr val="969696"/>
              </a:solidFill>
              <a:prstDash val="sysDash"/>
              <a:round/>
            </a:ln>
          </c:spPr>
        </c:majorGridlines>
        <c:numFmt formatCode="0.0%"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7501805"/>
        <c:crossesAt val="1"/>
        <c:crossBetween val="between"/>
      </c:valAx>
      <c:spPr>
        <a:solidFill>
          <a:srgbClr val="FFFFFF"/>
        </a:solidFill>
        <a:ln>
          <a:noFill/>
        </a:ln>
      </c:spPr>
    </c:plotArea>
    <c:legend>
      <c:legendPos val="r"/>
      <c:layout>
        <c:manualLayout>
          <c:xMode val="edge"/>
          <c:yMode val="edge"/>
          <c:x val="3.6220472440944902E-2"/>
          <c:y val="0.84177351648078702"/>
          <c:w val="0.88188976377952699"/>
          <c:h val="0.13924074948044701"/>
        </c:manualLayout>
      </c:layout>
      <c:overlay val="0"/>
      <c:spPr>
        <a:solidFill>
          <a:srgbClr val="FFFFFF"/>
        </a:solidFill>
        <a:ln w="25560">
          <a:noFill/>
        </a:ln>
      </c:spPr>
      <c:txPr>
        <a:bodyPr/>
        <a:lstStyle/>
        <a:p>
          <a:pPr>
            <a:defRPr sz="619" b="0" strike="noStrike" spc="-1">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Prix moyen du lait payé au producteur en Normandie</a:t>
            </a:r>
          </a:p>
        </c:rich>
      </c:tx>
      <c:layout>
        <c:manualLayout>
          <c:xMode val="edge"/>
          <c:yMode val="edge"/>
          <c:x val="0.30953886609507419"/>
          <c:y val="3.4316370351849174E-2"/>
        </c:manualLayout>
      </c:layout>
      <c:overlay val="0"/>
      <c:spPr>
        <a:noFill/>
        <a:ln w="25560">
          <a:noFill/>
        </a:ln>
      </c:spPr>
    </c:title>
    <c:autoTitleDeleted val="0"/>
    <c:plotArea>
      <c:layout>
        <c:manualLayout>
          <c:layoutTarget val="inner"/>
          <c:xMode val="edge"/>
          <c:yMode val="edge"/>
          <c:x val="0.121949876067199"/>
          <c:y val="0.17185216120275601"/>
          <c:w val="0.83299366565684396"/>
          <c:h val="0.51858425558571697"/>
        </c:manualLayout>
      </c:layout>
      <c:lineChart>
        <c:grouping val="standard"/>
        <c:varyColors val="0"/>
        <c:ser>
          <c:idx val="0"/>
          <c:order val="0"/>
          <c:tx>
            <c:v>moy 5 ans</c:v>
          </c:tx>
          <c:spPr>
            <a:ln w="28575">
              <a:solidFill>
                <a:srgbClr val="808080"/>
              </a:solidFill>
              <a:prstDash val="dash"/>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2025-2026'!$C$280:$C$291</c:f>
              <c:numCache>
                <c:formatCode>0</c:formatCode>
                <c:ptCount val="12"/>
                <c:pt idx="0">
                  <c:v>425.0839346935191</c:v>
                </c:pt>
                <c:pt idx="1">
                  <c:v>420.01637399178935</c:v>
                </c:pt>
                <c:pt idx="2">
                  <c:v>420.66196394515714</c:v>
                </c:pt>
                <c:pt idx="3">
                  <c:v>425.10282657428701</c:v>
                </c:pt>
                <c:pt idx="4">
                  <c:v>428.35588814524073</c:v>
                </c:pt>
                <c:pt idx="5">
                  <c:v>438.20504735274358</c:v>
                </c:pt>
                <c:pt idx="6">
                  <c:v>450.48473107564234</c:v>
                </c:pt>
                <c:pt idx="7">
                  <c:v>457.8987276881698</c:v>
                </c:pt>
                <c:pt idx="8">
                  <c:v>460.32734313080505</c:v>
                </c:pt>
                <c:pt idx="9">
                  <c:v>459.45259208601937</c:v>
                </c:pt>
                <c:pt idx="10">
                  <c:v>460.29205865495692</c:v>
                </c:pt>
                <c:pt idx="11">
                  <c:v>458.42897195609299</c:v>
                </c:pt>
              </c:numCache>
            </c:numRef>
          </c:val>
          <c:smooth val="0"/>
          <c:extLst>
            <c:ext xmlns:c16="http://schemas.microsoft.com/office/drawing/2014/chart" uri="{C3380CC4-5D6E-409C-BE32-E72D297353CC}">
              <c16:uniqueId val="{00000000-0287-4E75-A594-EA53A4CB8220}"/>
            </c:ext>
          </c:extLst>
        </c:ser>
        <c:ser>
          <c:idx val="3"/>
          <c:order val="1"/>
          <c:tx>
            <c:v>2023-2024</c:v>
          </c:tx>
          <c:spPr>
            <a:ln w="28575">
              <a:solidFill>
                <a:srgbClr val="4472C4"/>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2025-2026'!$H$325:$H$336</c:f>
              <c:numCache>
                <c:formatCode>0</c:formatCode>
                <c:ptCount val="12"/>
                <c:pt idx="0">
                  <c:v>477.93751514049808</c:v>
                </c:pt>
                <c:pt idx="1">
                  <c:v>464.28434771654935</c:v>
                </c:pt>
                <c:pt idx="2">
                  <c:v>455.73098472275376</c:v>
                </c:pt>
                <c:pt idx="3">
                  <c:v>461.40079452902853</c:v>
                </c:pt>
                <c:pt idx="4">
                  <c:v>467.79114289799827</c:v>
                </c:pt>
                <c:pt idx="5">
                  <c:v>468.20883171134153</c:v>
                </c:pt>
                <c:pt idx="6">
                  <c:v>473.76114379579246</c:v>
                </c:pt>
                <c:pt idx="7">
                  <c:v>480.50248661398035</c:v>
                </c:pt>
                <c:pt idx="8">
                  <c:v>473.34354087026128</c:v>
                </c:pt>
                <c:pt idx="9">
                  <c:v>479.04172381025455</c:v>
                </c:pt>
                <c:pt idx="10">
                  <c:v>479.79479911716936</c:v>
                </c:pt>
                <c:pt idx="11">
                  <c:v>476.12477050819285</c:v>
                </c:pt>
              </c:numCache>
            </c:numRef>
          </c:val>
          <c:smooth val="0"/>
          <c:extLst>
            <c:ext xmlns:c16="http://schemas.microsoft.com/office/drawing/2014/chart" uri="{C3380CC4-5D6E-409C-BE32-E72D297353CC}">
              <c16:uniqueId val="{00000003-0287-4E75-A594-EA53A4CB8220}"/>
            </c:ext>
          </c:extLst>
        </c:ser>
        <c:ser>
          <c:idx val="2"/>
          <c:order val="2"/>
          <c:tx>
            <c:v>2024-2025</c:v>
          </c:tx>
          <c:spPr>
            <a:ln w="28575">
              <a:solidFill>
                <a:schemeClr val="accent1">
                  <a:lumMod val="40000"/>
                  <a:lumOff val="60000"/>
                </a:schemeClr>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2025-2026'!$H$340:$H$351</c:f>
              <c:numCache>
                <c:formatCode>0</c:formatCode>
                <c:ptCount val="12"/>
                <c:pt idx="0">
                  <c:v>470.84875053839289</c:v>
                </c:pt>
                <c:pt idx="1">
                  <c:v>464.91177590345069</c:v>
                </c:pt>
                <c:pt idx="2">
                  <c:v>466.81961629258603</c:v>
                </c:pt>
                <c:pt idx="3">
                  <c:v>471.56643658691877</c:v>
                </c:pt>
                <c:pt idx="4">
                  <c:v>473.06133664448203</c:v>
                </c:pt>
                <c:pt idx="5">
                  <c:v>489.32473623587623</c:v>
                </c:pt>
                <c:pt idx="6">
                  <c:v>499.24544763273656</c:v>
                </c:pt>
                <c:pt idx="7">
                  <c:v>508.45082856190413</c:v>
                </c:pt>
                <c:pt idx="8">
                  <c:v>508.45082856190413</c:v>
                </c:pt>
                <c:pt idx="9">
                  <c:v>513.08454495748822</c:v>
                </c:pt>
                <c:pt idx="10">
                  <c:v>515.79688927777659</c:v>
                </c:pt>
                <c:pt idx="11">
                  <c:v>511.08577409989368</c:v>
                </c:pt>
              </c:numCache>
            </c:numRef>
          </c:val>
          <c:smooth val="0"/>
          <c:extLst>
            <c:ext xmlns:c16="http://schemas.microsoft.com/office/drawing/2014/chart" uri="{C3380CC4-5D6E-409C-BE32-E72D297353CC}">
              <c16:uniqueId val="{00000002-0287-4E75-A594-EA53A4CB8220}"/>
            </c:ext>
          </c:extLst>
        </c:ser>
        <c:ser>
          <c:idx val="1"/>
          <c:order val="3"/>
          <c:tx>
            <c:strRef>
              <c:f>'campagne 2025-2026'!$R$32</c:f>
              <c:strCache>
                <c:ptCount val="1"/>
                <c:pt idx="0">
                  <c:v>2025-2026</c:v>
                </c:pt>
              </c:strCache>
            </c:strRef>
          </c:tx>
          <c:spPr>
            <a:ln w="57150">
              <a:solidFill>
                <a:schemeClr val="accent1">
                  <a:lumMod val="50000"/>
                </a:schemeClr>
              </a:solidFill>
            </a:ln>
          </c:spPr>
          <c:marker>
            <c:symbol val="square"/>
            <c:size val="5"/>
            <c:spPr>
              <a:solidFill>
                <a:schemeClr val="accent1">
                  <a:lumMod val="50000"/>
                </a:schemeClr>
              </a:solidFill>
              <a:ln w="57150">
                <a:solidFill>
                  <a:schemeClr val="tx1"/>
                </a:solidFill>
              </a:ln>
            </c:spPr>
          </c:marker>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2025-2026'!$R$33:$R$39</c:f>
              <c:numCache>
                <c:formatCode>0</c:formatCode>
                <c:ptCount val="7"/>
                <c:pt idx="0">
                  <c:v>504.46971539521473</c:v>
                </c:pt>
                <c:pt idx="1">
                  <c:v>499.00287414942949</c:v>
                </c:pt>
                <c:pt idx="2">
                  <c:v>497.55896507694365</c:v>
                </c:pt>
                <c:pt idx="3">
                  <c:v>496.96102055918976</c:v>
                </c:pt>
                <c:pt idx="4">
                  <c:v>502.25867610519083</c:v>
                </c:pt>
                <c:pt idx="5">
                  <c:v>516.02077810536753</c:v>
                </c:pt>
                <c:pt idx="6">
                  <c:v>525.63168601185976</c:v>
                </c:pt>
              </c:numCache>
            </c:numRef>
          </c:val>
          <c:smooth val="0"/>
          <c:extLst>
            <c:ext xmlns:c16="http://schemas.microsoft.com/office/drawing/2014/chart" uri="{C3380CC4-5D6E-409C-BE32-E72D297353CC}">
              <c16:uniqueId val="{00000000-7473-4D53-BBC6-F87DE21BFCED}"/>
            </c:ext>
          </c:extLst>
        </c:ser>
        <c:dLbls>
          <c:showLegendKey val="0"/>
          <c:showVal val="0"/>
          <c:showCatName val="0"/>
          <c:showSerName val="0"/>
          <c:showPercent val="0"/>
          <c:showBubbleSize val="0"/>
        </c:dLbls>
        <c:hiLowLines>
          <c:spPr>
            <a:ln>
              <a:noFill/>
            </a:ln>
          </c:spPr>
        </c:hiLowLines>
        <c:smooth val="0"/>
        <c:axId val="79208516"/>
        <c:axId val="14526671"/>
      </c:lineChart>
      <c:catAx>
        <c:axId val="79208516"/>
        <c:scaling>
          <c:orientation val="minMax"/>
        </c:scaling>
        <c:delete val="0"/>
        <c:axPos val="b"/>
        <c:numFmt formatCode="General" sourceLinked="1"/>
        <c:majorTickMark val="out"/>
        <c:minorTickMark val="none"/>
        <c:tickLblPos val="nextTo"/>
        <c:spPr>
          <a:ln w="3240">
            <a:solidFill>
              <a:srgbClr val="000000"/>
            </a:solidFill>
            <a:round/>
          </a:ln>
        </c:spPr>
        <c:txPr>
          <a:bodyPr rot="-5400000"/>
          <a:lstStyle/>
          <a:p>
            <a:pPr>
              <a:defRPr sz="800" b="0" strike="noStrike" spc="-1">
                <a:solidFill>
                  <a:srgbClr val="000000"/>
                </a:solidFill>
                <a:latin typeface="Arial"/>
                <a:ea typeface="Arial"/>
              </a:defRPr>
            </a:pPr>
            <a:endParaRPr lang="fr-FR"/>
          </a:p>
        </c:txPr>
        <c:crossAx val="14526671"/>
        <c:crosses val="autoZero"/>
        <c:auto val="1"/>
        <c:lblAlgn val="ctr"/>
        <c:lblOffset val="100"/>
        <c:noMultiLvlLbl val="1"/>
      </c:catAx>
      <c:valAx>
        <c:axId val="14526671"/>
        <c:scaling>
          <c:orientation val="minMax"/>
          <c:max val="550"/>
          <c:min val="350"/>
        </c:scaling>
        <c:delete val="0"/>
        <c:axPos val="l"/>
        <c:majorGridlines>
          <c:spPr>
            <a:ln w="12600">
              <a:solidFill>
                <a:srgbClr val="969696"/>
              </a:solidFill>
              <a:prstDash val="sysDash"/>
              <a:round/>
            </a:ln>
          </c:spPr>
        </c:majorGridlines>
        <c:title>
          <c:tx>
            <c:rich>
              <a:bodyPr rot="-540000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 / 1000 litres</a:t>
                </a:r>
              </a:p>
            </c:rich>
          </c:tx>
          <c:layout>
            <c:manualLayout>
              <c:xMode val="edge"/>
              <c:yMode val="edge"/>
              <c:x val="3.0405892424571163E-2"/>
              <c:y val="0.32220072788312926"/>
            </c:manualLayout>
          </c:layout>
          <c:overlay val="0"/>
          <c:spPr>
            <a:noFill/>
            <a:ln w="25560">
              <a:noFill/>
            </a:ln>
          </c:spPr>
        </c:title>
        <c:numFmt formatCode="General"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9208516"/>
        <c:crossesAt val="1"/>
        <c:crossBetween val="midCat"/>
      </c:valAx>
      <c:spPr>
        <a:noFill/>
        <a:ln w="12600">
          <a:solidFill>
            <a:srgbClr val="808080"/>
          </a:solidFill>
          <a:round/>
        </a:ln>
      </c:spPr>
    </c:plotArea>
    <c:legend>
      <c:legendPos val="r"/>
      <c:layout>
        <c:manualLayout>
          <c:xMode val="edge"/>
          <c:yMode val="edge"/>
          <c:x val="9.8323009076082588E-2"/>
          <c:y val="0.84237895768785276"/>
          <c:w val="0.8483818829397437"/>
          <c:h val="0.12481848101469258"/>
        </c:manualLayout>
      </c:layout>
      <c:overlay val="1"/>
      <c:spPr>
        <a:solidFill>
          <a:srgbClr val="FFFFFF"/>
        </a:solidFill>
        <a:ln w="25560">
          <a:noFill/>
        </a:ln>
      </c:spPr>
      <c:txPr>
        <a:bodyPr/>
        <a:lstStyle/>
        <a:p>
          <a:pPr>
            <a:defRPr sz="619" b="0" strike="noStrike" spc="-1" baseline="0">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75960</xdr:colOff>
      <xdr:row>9</xdr:row>
      <xdr:rowOff>114120</xdr:rowOff>
    </xdr:to>
    <xdr:pic>
      <xdr:nvPicPr>
        <xdr:cNvPr id="2" name="Picture 1"/>
        <xdr:cNvPicPr/>
      </xdr:nvPicPr>
      <xdr:blipFill>
        <a:blip xmlns:r="http://schemas.openxmlformats.org/officeDocument/2006/relationships" r:embed="rId1"/>
        <a:stretch/>
      </xdr:blipFill>
      <xdr:spPr>
        <a:xfrm>
          <a:off x="0" y="1533240"/>
          <a:ext cx="75960" cy="114120"/>
        </a:xfrm>
        <a:prstGeom prst="rect">
          <a:avLst/>
        </a:prstGeom>
        <a:ln>
          <a:noFill/>
        </a:ln>
      </xdr:spPr>
    </xdr:pic>
    <xdr:clientData/>
  </xdr:twoCellAnchor>
  <xdr:twoCellAnchor>
    <xdr:from>
      <xdr:col>0</xdr:col>
      <xdr:colOff>0</xdr:colOff>
      <xdr:row>10</xdr:row>
      <xdr:rowOff>0</xdr:rowOff>
    </xdr:from>
    <xdr:to>
      <xdr:col>0</xdr:col>
      <xdr:colOff>75960</xdr:colOff>
      <xdr:row>10</xdr:row>
      <xdr:rowOff>114120</xdr:rowOff>
    </xdr:to>
    <xdr:pic>
      <xdr:nvPicPr>
        <xdr:cNvPr id="3" name="Picture 2"/>
        <xdr:cNvPicPr/>
      </xdr:nvPicPr>
      <xdr:blipFill>
        <a:blip xmlns:r="http://schemas.openxmlformats.org/officeDocument/2006/relationships" r:embed="rId1"/>
        <a:stretch/>
      </xdr:blipFill>
      <xdr:spPr>
        <a:xfrm>
          <a:off x="0" y="1695240"/>
          <a:ext cx="75960" cy="114120"/>
        </a:xfrm>
        <a:prstGeom prst="rect">
          <a:avLst/>
        </a:prstGeom>
        <a:ln>
          <a:noFill/>
        </a:ln>
      </xdr:spPr>
    </xdr:pic>
    <xdr:clientData/>
  </xdr:twoCellAnchor>
  <xdr:twoCellAnchor>
    <xdr:from>
      <xdr:col>0</xdr:col>
      <xdr:colOff>0</xdr:colOff>
      <xdr:row>11</xdr:row>
      <xdr:rowOff>0</xdr:rowOff>
    </xdr:from>
    <xdr:to>
      <xdr:col>0</xdr:col>
      <xdr:colOff>75960</xdr:colOff>
      <xdr:row>11</xdr:row>
      <xdr:rowOff>114120</xdr:rowOff>
    </xdr:to>
    <xdr:pic>
      <xdr:nvPicPr>
        <xdr:cNvPr id="4" name="Picture 3"/>
        <xdr:cNvPicPr/>
      </xdr:nvPicPr>
      <xdr:blipFill>
        <a:blip xmlns:r="http://schemas.openxmlformats.org/officeDocument/2006/relationships" r:embed="rId1"/>
        <a:stretch/>
      </xdr:blipFill>
      <xdr:spPr>
        <a:xfrm>
          <a:off x="0" y="1857240"/>
          <a:ext cx="75960" cy="114120"/>
        </a:xfrm>
        <a:prstGeom prst="rect">
          <a:avLst/>
        </a:prstGeom>
        <a:ln>
          <a:noFill/>
        </a:ln>
      </xdr:spPr>
    </xdr:pic>
    <xdr:clientData/>
  </xdr:twoCellAnchor>
  <xdr:twoCellAnchor>
    <xdr:from>
      <xdr:col>0</xdr:col>
      <xdr:colOff>0</xdr:colOff>
      <xdr:row>12</xdr:row>
      <xdr:rowOff>0</xdr:rowOff>
    </xdr:from>
    <xdr:to>
      <xdr:col>0</xdr:col>
      <xdr:colOff>75960</xdr:colOff>
      <xdr:row>12</xdr:row>
      <xdr:rowOff>114120</xdr:rowOff>
    </xdr:to>
    <xdr:pic>
      <xdr:nvPicPr>
        <xdr:cNvPr id="5" name="Picture 4"/>
        <xdr:cNvPicPr/>
      </xdr:nvPicPr>
      <xdr:blipFill>
        <a:blip xmlns:r="http://schemas.openxmlformats.org/officeDocument/2006/relationships" r:embed="rId1"/>
        <a:stretch/>
      </xdr:blipFill>
      <xdr:spPr>
        <a:xfrm>
          <a:off x="0" y="2019240"/>
          <a:ext cx="75960" cy="114120"/>
        </a:xfrm>
        <a:prstGeom prst="rect">
          <a:avLst/>
        </a:prstGeom>
        <a:ln>
          <a:noFill/>
        </a:ln>
      </xdr:spPr>
    </xdr:pic>
    <xdr:clientData/>
  </xdr:twoCellAnchor>
  <xdr:twoCellAnchor>
    <xdr:from>
      <xdr:col>0</xdr:col>
      <xdr:colOff>0</xdr:colOff>
      <xdr:row>13</xdr:row>
      <xdr:rowOff>0</xdr:rowOff>
    </xdr:from>
    <xdr:to>
      <xdr:col>0</xdr:col>
      <xdr:colOff>75960</xdr:colOff>
      <xdr:row>13</xdr:row>
      <xdr:rowOff>114120</xdr:rowOff>
    </xdr:to>
    <xdr:pic>
      <xdr:nvPicPr>
        <xdr:cNvPr id="6" name="Picture 5"/>
        <xdr:cNvPicPr/>
      </xdr:nvPicPr>
      <xdr:blipFill>
        <a:blip xmlns:r="http://schemas.openxmlformats.org/officeDocument/2006/relationships" r:embed="rId1"/>
        <a:stretch/>
      </xdr:blipFill>
      <xdr:spPr>
        <a:xfrm>
          <a:off x="0" y="2180880"/>
          <a:ext cx="75960" cy="114120"/>
        </a:xfrm>
        <a:prstGeom prst="rect">
          <a:avLst/>
        </a:prstGeom>
        <a:ln>
          <a:noFill/>
        </a:ln>
      </xdr:spPr>
    </xdr:pic>
    <xdr:clientData/>
  </xdr:twoCellAnchor>
  <xdr:twoCellAnchor>
    <xdr:from>
      <xdr:col>0</xdr:col>
      <xdr:colOff>0</xdr:colOff>
      <xdr:row>14</xdr:row>
      <xdr:rowOff>0</xdr:rowOff>
    </xdr:from>
    <xdr:to>
      <xdr:col>0</xdr:col>
      <xdr:colOff>75960</xdr:colOff>
      <xdr:row>14</xdr:row>
      <xdr:rowOff>114120</xdr:rowOff>
    </xdr:to>
    <xdr:pic>
      <xdr:nvPicPr>
        <xdr:cNvPr id="7" name="Picture 6"/>
        <xdr:cNvPicPr/>
      </xdr:nvPicPr>
      <xdr:blipFill>
        <a:blip xmlns:r="http://schemas.openxmlformats.org/officeDocument/2006/relationships" r:embed="rId1"/>
        <a:stretch/>
      </xdr:blipFill>
      <xdr:spPr>
        <a:xfrm>
          <a:off x="0" y="2342880"/>
          <a:ext cx="75960" cy="114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7530</xdr:colOff>
      <xdr:row>26</xdr:row>
      <xdr:rowOff>154950</xdr:rowOff>
    </xdr:from>
    <xdr:to>
      <xdr:col>28</xdr:col>
      <xdr:colOff>207075</xdr:colOff>
      <xdr:row>47</xdr:row>
      <xdr:rowOff>79845</xdr:rowOff>
    </xdr:to>
    <xdr:graphicFrame macro="">
      <xdr:nvGraphicFramePr>
        <xdr:cNvPr id="6"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390</xdr:colOff>
      <xdr:row>49</xdr:row>
      <xdr:rowOff>87540</xdr:rowOff>
    </xdr:from>
    <xdr:to>
      <xdr:col>28</xdr:col>
      <xdr:colOff>181110</xdr:colOff>
      <xdr:row>67</xdr:row>
      <xdr:rowOff>163815</xdr:rowOff>
    </xdr:to>
    <xdr:graphicFrame macro="">
      <xdr:nvGraphicFramePr>
        <xdr:cNvPr id="7"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18915</xdr:colOff>
      <xdr:row>76</xdr:row>
      <xdr:rowOff>125491</xdr:rowOff>
    </xdr:from>
    <xdr:to>
      <xdr:col>28</xdr:col>
      <xdr:colOff>304500</xdr:colOff>
      <xdr:row>97</xdr:row>
      <xdr:rowOff>161925</xdr:rowOff>
    </xdr:to>
    <xdr:graphicFrame macro="">
      <xdr:nvGraphicFramePr>
        <xdr:cNvPr id="8"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opLeftCell="A31" zoomScaleNormal="100" workbookViewId="0">
      <selection activeCell="D66" sqref="D66"/>
    </sheetView>
  </sheetViews>
  <sheetFormatPr baseColWidth="10" defaultColWidth="9.140625" defaultRowHeight="12.75" x14ac:dyDescent="0.2"/>
  <cols>
    <col min="1" max="1025" width="11" customWidth="1"/>
  </cols>
  <sheetData>
    <row r="1" spans="1:1" ht="15.75" x14ac:dyDescent="0.25">
      <c r="A1" s="1" t="s">
        <v>0</v>
      </c>
    </row>
    <row r="2" spans="1:1" ht="15.75" x14ac:dyDescent="0.25">
      <c r="A2" s="1" t="s">
        <v>1</v>
      </c>
    </row>
    <row r="4" spans="1:1" x14ac:dyDescent="0.2">
      <c r="A4" s="2" t="s">
        <v>2</v>
      </c>
    </row>
    <row r="6" spans="1:1" x14ac:dyDescent="0.2">
      <c r="A6" s="3" t="s">
        <v>3</v>
      </c>
    </row>
    <row r="7" spans="1:1" x14ac:dyDescent="0.2">
      <c r="A7" s="3" t="s">
        <v>4</v>
      </c>
    </row>
    <row r="9" spans="1:1" x14ac:dyDescent="0.2">
      <c r="A9" s="3" t="s">
        <v>5</v>
      </c>
    </row>
    <row r="10" spans="1:1" x14ac:dyDescent="0.2">
      <c r="A10" s="3" t="s">
        <v>6</v>
      </c>
    </row>
    <row r="11" spans="1:1" x14ac:dyDescent="0.2">
      <c r="A11" s="3" t="s">
        <v>7</v>
      </c>
    </row>
    <row r="12" spans="1:1" x14ac:dyDescent="0.2">
      <c r="A12" s="3" t="s">
        <v>8</v>
      </c>
    </row>
    <row r="13" spans="1:1" x14ac:dyDescent="0.2">
      <c r="A13" s="3" t="s">
        <v>9</v>
      </c>
    </row>
    <row r="14" spans="1:1" x14ac:dyDescent="0.2">
      <c r="A14" s="3" t="s">
        <v>10</v>
      </c>
    </row>
    <row r="16" spans="1:1" x14ac:dyDescent="0.2">
      <c r="A16" s="2" t="s">
        <v>11</v>
      </c>
    </row>
    <row r="18" spans="1:1" x14ac:dyDescent="0.2">
      <c r="A18" s="3" t="s">
        <v>12</v>
      </c>
    </row>
    <row r="19" spans="1:1" x14ac:dyDescent="0.2">
      <c r="A19" s="3" t="s">
        <v>13</v>
      </c>
    </row>
    <row r="21" spans="1:1" x14ac:dyDescent="0.2">
      <c r="A21" s="2" t="s">
        <v>14</v>
      </c>
    </row>
    <row r="23" spans="1:1" x14ac:dyDescent="0.2">
      <c r="A23" s="4" t="s">
        <v>15</v>
      </c>
    </row>
    <row r="24" spans="1:1" x14ac:dyDescent="0.2">
      <c r="A24" s="3" t="s">
        <v>16</v>
      </c>
    </row>
    <row r="25" spans="1:1" x14ac:dyDescent="0.2">
      <c r="A25" s="3" t="s">
        <v>17</v>
      </c>
    </row>
    <row r="26" spans="1:1" x14ac:dyDescent="0.2">
      <c r="A26" s="3" t="s">
        <v>18</v>
      </c>
    </row>
    <row r="28" spans="1:1" x14ac:dyDescent="0.2">
      <c r="A28" s="4" t="s">
        <v>19</v>
      </c>
    </row>
    <row r="29" spans="1:1" x14ac:dyDescent="0.2">
      <c r="A29" s="3" t="s">
        <v>20</v>
      </c>
    </row>
    <row r="30" spans="1:1" x14ac:dyDescent="0.2">
      <c r="A30" s="3" t="s">
        <v>21</v>
      </c>
    </row>
    <row r="31" spans="1:1" x14ac:dyDescent="0.2">
      <c r="A31" s="3" t="s">
        <v>22</v>
      </c>
    </row>
    <row r="32" spans="1:1" x14ac:dyDescent="0.2">
      <c r="A32" s="3" t="s">
        <v>23</v>
      </c>
    </row>
    <row r="33" spans="1:12" x14ac:dyDescent="0.2">
      <c r="A33" s="3" t="s">
        <v>24</v>
      </c>
    </row>
    <row r="36" spans="1:12" x14ac:dyDescent="0.2">
      <c r="A36" s="2" t="s">
        <v>25</v>
      </c>
    </row>
    <row r="38" spans="1:12" x14ac:dyDescent="0.2">
      <c r="A38" s="3" t="s">
        <v>26</v>
      </c>
    </row>
    <row r="39" spans="1:12" x14ac:dyDescent="0.2">
      <c r="A39" s="3" t="s">
        <v>27</v>
      </c>
    </row>
    <row r="40" spans="1:12" x14ac:dyDescent="0.2">
      <c r="A40" s="3" t="s">
        <v>28</v>
      </c>
    </row>
    <row r="41" spans="1:12" x14ac:dyDescent="0.2">
      <c r="A41" s="3" t="s">
        <v>29</v>
      </c>
    </row>
    <row r="42" spans="1:12" x14ac:dyDescent="0.2">
      <c r="A42" s="3" t="s">
        <v>30</v>
      </c>
    </row>
    <row r="45" spans="1:12" x14ac:dyDescent="0.2">
      <c r="A45" s="2" t="s">
        <v>31</v>
      </c>
    </row>
    <row r="46" spans="1:12" ht="12.75" customHeight="1" x14ac:dyDescent="0.2">
      <c r="A46" s="206" t="s">
        <v>32</v>
      </c>
      <c r="B46" s="206"/>
      <c r="C46" s="206"/>
      <c r="D46" s="206"/>
      <c r="E46" s="206"/>
      <c r="F46" s="206"/>
      <c r="G46" s="206"/>
      <c r="H46" s="206"/>
      <c r="I46" s="206"/>
      <c r="J46" s="206"/>
      <c r="K46" s="206"/>
      <c r="L46" s="206"/>
    </row>
    <row r="47" spans="1:12" x14ac:dyDescent="0.2">
      <c r="A47" s="206"/>
      <c r="B47" s="206"/>
      <c r="C47" s="206"/>
      <c r="D47" s="206"/>
      <c r="E47" s="206"/>
      <c r="F47" s="206"/>
      <c r="G47" s="206"/>
      <c r="H47" s="206"/>
      <c r="I47" s="206"/>
      <c r="J47" s="206"/>
      <c r="K47" s="206"/>
      <c r="L47" s="206"/>
    </row>
    <row r="48" spans="1:12" x14ac:dyDescent="0.2">
      <c r="A48" s="206"/>
      <c r="B48" s="206"/>
      <c r="C48" s="206"/>
      <c r="D48" s="206"/>
      <c r="E48" s="206"/>
      <c r="F48" s="206"/>
      <c r="G48" s="206"/>
      <c r="H48" s="206"/>
      <c r="I48" s="206"/>
      <c r="J48" s="206"/>
      <c r="K48" s="206"/>
      <c r="L48" s="206"/>
    </row>
    <row r="49" spans="1:15" x14ac:dyDescent="0.2">
      <c r="A49" s="206"/>
      <c r="B49" s="206"/>
      <c r="C49" s="206"/>
      <c r="D49" s="206"/>
      <c r="E49" s="206"/>
      <c r="F49" s="206"/>
      <c r="G49" s="206"/>
      <c r="H49" s="206"/>
      <c r="I49" s="206"/>
      <c r="J49" s="206"/>
      <c r="K49" s="206"/>
      <c r="L49" s="206"/>
    </row>
    <row r="51" spans="1:15" x14ac:dyDescent="0.2">
      <c r="A51" s="2" t="s">
        <v>33</v>
      </c>
    </row>
    <row r="52" spans="1:15" ht="12.75" customHeight="1" x14ac:dyDescent="0.2">
      <c r="A52" s="206" t="s">
        <v>34</v>
      </c>
      <c r="B52" s="206"/>
      <c r="C52" s="206"/>
      <c r="D52" s="206"/>
      <c r="E52" s="206"/>
      <c r="F52" s="206"/>
      <c r="G52" s="206"/>
      <c r="H52" s="206"/>
      <c r="I52" s="206"/>
      <c r="J52" s="206"/>
      <c r="K52" s="206"/>
      <c r="L52" s="206"/>
    </row>
    <row r="53" spans="1:15" x14ac:dyDescent="0.2">
      <c r="A53" s="206"/>
      <c r="B53" s="206"/>
      <c r="C53" s="206"/>
      <c r="D53" s="206"/>
      <c r="E53" s="206"/>
      <c r="F53" s="206"/>
      <c r="G53" s="206"/>
      <c r="H53" s="206"/>
      <c r="I53" s="206"/>
      <c r="J53" s="206"/>
      <c r="K53" s="206"/>
      <c r="L53" s="206"/>
    </row>
    <row r="54" spans="1:15" x14ac:dyDescent="0.2">
      <c r="A54" s="206"/>
      <c r="B54" s="206"/>
      <c r="C54" s="206"/>
      <c r="D54" s="206"/>
      <c r="E54" s="206"/>
      <c r="F54" s="206"/>
      <c r="G54" s="206"/>
      <c r="H54" s="206"/>
      <c r="I54" s="206"/>
      <c r="J54" s="206"/>
      <c r="K54" s="206"/>
      <c r="L54" s="206"/>
    </row>
    <row r="57" spans="1:15" x14ac:dyDescent="0.2">
      <c r="A57" s="3" t="s">
        <v>35</v>
      </c>
      <c r="B57" s="3"/>
      <c r="C57" s="3"/>
      <c r="D57" s="3"/>
      <c r="E57" s="3"/>
      <c r="F57" s="3"/>
      <c r="G57" s="3"/>
      <c r="H57" s="3"/>
      <c r="I57" s="3"/>
      <c r="J57" s="3"/>
      <c r="K57" s="3"/>
      <c r="L57" s="3"/>
      <c r="M57" s="3"/>
      <c r="N57" s="3"/>
      <c r="O57" s="3"/>
    </row>
    <row r="58" spans="1:15" x14ac:dyDescent="0.2">
      <c r="A58" s="3" t="s">
        <v>36</v>
      </c>
      <c r="B58" s="3"/>
      <c r="C58" s="3"/>
      <c r="D58" s="3"/>
      <c r="E58" s="3"/>
      <c r="F58" s="3"/>
      <c r="G58" s="3"/>
      <c r="H58" s="3"/>
      <c r="I58" s="3"/>
      <c r="J58" s="3"/>
      <c r="K58" s="3"/>
      <c r="L58" s="3"/>
      <c r="M58" s="3"/>
      <c r="N58" s="3"/>
      <c r="O58" s="3"/>
    </row>
  </sheetData>
  <mergeCells count="2">
    <mergeCell ref="A46:L49"/>
    <mergeCell ref="A52:L54"/>
  </mergeCells>
  <pageMargins left="0.74791666666666701" right="0.74791666666666701" top="0.98402777777777795" bottom="0.98402777777777795"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52"/>
  <sheetViews>
    <sheetView tabSelected="1" zoomScale="90" zoomScaleNormal="90" workbookViewId="0">
      <selection activeCell="T65" sqref="T65"/>
    </sheetView>
  </sheetViews>
  <sheetFormatPr baseColWidth="10" defaultColWidth="9.140625" defaultRowHeight="12.75" x14ac:dyDescent="0.2"/>
  <cols>
    <col min="1" max="2" width="11" customWidth="1"/>
    <col min="3" max="3" width="11.28515625" customWidth="1"/>
    <col min="4" max="4" width="11.42578125" customWidth="1"/>
    <col min="5" max="31" width="11" customWidth="1"/>
    <col min="32" max="32" width="11" style="11" customWidth="1"/>
    <col min="33" max="33" width="11" customWidth="1"/>
    <col min="34" max="34" width="14.42578125" customWidth="1"/>
    <col min="35" max="35" width="14.85546875" customWidth="1"/>
    <col min="36" max="1026" width="11" customWidth="1"/>
  </cols>
  <sheetData>
    <row r="1" spans="1:39" ht="18" x14ac:dyDescent="0.25">
      <c r="A1" s="5"/>
      <c r="I1" s="6" t="s">
        <v>37</v>
      </c>
    </row>
    <row r="2" spans="1:39" ht="18" x14ac:dyDescent="0.25">
      <c r="A2" s="3" t="s">
        <v>38</v>
      </c>
      <c r="J2" s="7" t="s">
        <v>114</v>
      </c>
      <c r="U2" s="8"/>
      <c r="X2" s="6" t="s">
        <v>37</v>
      </c>
    </row>
    <row r="3" spans="1:39" ht="15.75" x14ac:dyDescent="0.25">
      <c r="D3" s="1"/>
      <c r="E3" s="1" t="s">
        <v>128</v>
      </c>
      <c r="F3" s="1"/>
      <c r="G3" s="1"/>
      <c r="J3" s="9"/>
      <c r="U3" s="8"/>
      <c r="X3" s="7"/>
    </row>
    <row r="4" spans="1:39" x14ac:dyDescent="0.2">
      <c r="E4" s="2" t="s">
        <v>39</v>
      </c>
      <c r="J4" s="9"/>
      <c r="U4" s="8"/>
      <c r="Y4" s="10" t="s">
        <v>40</v>
      </c>
    </row>
    <row r="5" spans="1:39" s="11" customFormat="1" x14ac:dyDescent="0.2">
      <c r="E5" s="2"/>
      <c r="J5" s="9"/>
      <c r="U5" s="122"/>
      <c r="Y5" s="10"/>
    </row>
    <row r="6" spans="1:39" s="11" customFormat="1" x14ac:dyDescent="0.2">
      <c r="E6" s="2"/>
      <c r="J6" s="9"/>
      <c r="U6" s="122"/>
      <c r="Y6" s="10"/>
    </row>
    <row r="7" spans="1:39" s="11" customFormat="1" x14ac:dyDescent="0.2">
      <c r="E7" s="2"/>
      <c r="J7" s="9"/>
      <c r="U7" s="122"/>
      <c r="Y7" s="10"/>
    </row>
    <row r="8" spans="1:39" x14ac:dyDescent="0.2">
      <c r="A8" s="3" t="s">
        <v>41</v>
      </c>
      <c r="C8" s="5"/>
      <c r="E8" s="207"/>
      <c r="F8" s="207"/>
      <c r="G8" s="207"/>
      <c r="H8" s="207"/>
      <c r="I8" s="207"/>
      <c r="J8" s="207"/>
      <c r="K8" s="207"/>
      <c r="L8" s="207"/>
      <c r="M8" s="207"/>
      <c r="N8" s="207"/>
      <c r="O8" s="207"/>
      <c r="P8" s="207"/>
      <c r="Q8" s="207"/>
      <c r="R8" s="207"/>
      <c r="S8" s="207"/>
      <c r="T8" s="207"/>
      <c r="U8" s="8"/>
      <c r="X8" s="9"/>
    </row>
    <row r="9" spans="1:39" x14ac:dyDescent="0.2">
      <c r="A9" s="3" t="s">
        <v>42</v>
      </c>
      <c r="C9" s="11"/>
      <c r="D9" s="11"/>
      <c r="E9" s="11"/>
      <c r="F9" s="11"/>
      <c r="H9" s="2" t="s">
        <v>111</v>
      </c>
      <c r="U9" s="8"/>
      <c r="V9" s="8"/>
      <c r="W9" s="8"/>
      <c r="X9" s="8"/>
      <c r="Y9" s="8"/>
      <c r="Z9" s="8"/>
      <c r="AA9" s="8"/>
      <c r="AB9" s="8"/>
    </row>
    <row r="10" spans="1:39" ht="13.5" thickBot="1" x14ac:dyDescent="0.25">
      <c r="U10" s="8"/>
      <c r="V10" s="8"/>
      <c r="W10" s="2" t="s">
        <v>43</v>
      </c>
      <c r="X10" s="8"/>
      <c r="Y10" s="8"/>
      <c r="Z10" s="8"/>
      <c r="AA10" s="8"/>
      <c r="AB10" s="8"/>
    </row>
    <row r="11" spans="1:39" ht="13.5" thickBot="1" x14ac:dyDescent="0.25">
      <c r="A11" s="12"/>
      <c r="B11" s="210" t="s">
        <v>44</v>
      </c>
      <c r="C11" s="210"/>
      <c r="D11" s="210"/>
      <c r="E11" s="210" t="s">
        <v>45</v>
      </c>
      <c r="F11" s="210"/>
      <c r="G11" s="210"/>
      <c r="H11" s="211" t="s">
        <v>46</v>
      </c>
      <c r="I11" s="211"/>
      <c r="J11" s="211"/>
      <c r="K11" s="210" t="s">
        <v>47</v>
      </c>
      <c r="L11" s="210"/>
      <c r="M11" s="210"/>
      <c r="N11" s="212" t="s">
        <v>48</v>
      </c>
      <c r="O11" s="212"/>
      <c r="P11" s="212"/>
      <c r="Q11" s="213" t="s">
        <v>49</v>
      </c>
      <c r="R11" s="213"/>
      <c r="S11" s="213"/>
      <c r="U11" s="8"/>
      <c r="V11" s="8"/>
      <c r="W11" s="8"/>
      <c r="X11" s="8"/>
      <c r="Y11" s="8"/>
      <c r="Z11" s="8"/>
      <c r="AA11" s="8"/>
      <c r="AB11" s="8"/>
      <c r="AC11" s="8"/>
      <c r="AD11" s="8"/>
      <c r="AE11" s="8"/>
      <c r="AF11" s="122"/>
      <c r="AG11" s="214" t="s">
        <v>117</v>
      </c>
      <c r="AH11" s="214"/>
      <c r="AI11" s="214"/>
    </row>
    <row r="12" spans="1:39" ht="13.5" thickBot="1" x14ac:dyDescent="0.25">
      <c r="A12" s="15" t="s">
        <v>50</v>
      </c>
      <c r="B12" s="16" t="s">
        <v>113</v>
      </c>
      <c r="C12" s="17" t="s">
        <v>115</v>
      </c>
      <c r="D12" s="18" t="s">
        <v>52</v>
      </c>
      <c r="E12" s="16" t="s">
        <v>113</v>
      </c>
      <c r="F12" s="17" t="s">
        <v>115</v>
      </c>
      <c r="G12" s="18" t="s">
        <v>52</v>
      </c>
      <c r="H12" s="16" t="s">
        <v>113</v>
      </c>
      <c r="I12" s="17" t="s">
        <v>115</v>
      </c>
      <c r="J12" s="18" t="s">
        <v>52</v>
      </c>
      <c r="K12" s="16" t="s">
        <v>113</v>
      </c>
      <c r="L12" s="17" t="s">
        <v>115</v>
      </c>
      <c r="M12" s="18" t="s">
        <v>52</v>
      </c>
      <c r="N12" s="16" t="s">
        <v>113</v>
      </c>
      <c r="O12" s="17" t="s">
        <v>115</v>
      </c>
      <c r="P12" s="18" t="s">
        <v>52</v>
      </c>
      <c r="Q12" s="16" t="s">
        <v>113</v>
      </c>
      <c r="R12" s="17" t="s">
        <v>115</v>
      </c>
      <c r="S12" s="18" t="s">
        <v>52</v>
      </c>
      <c r="U12" s="19"/>
      <c r="V12" s="20" t="s">
        <v>53</v>
      </c>
      <c r="W12" s="13" t="s">
        <v>105</v>
      </c>
      <c r="X12" s="14" t="s">
        <v>106</v>
      </c>
      <c r="Y12" s="13" t="s">
        <v>107</v>
      </c>
      <c r="Z12" s="21" t="s">
        <v>108</v>
      </c>
      <c r="AA12" s="13" t="s">
        <v>109</v>
      </c>
      <c r="AB12" s="13" t="s">
        <v>51</v>
      </c>
      <c r="AC12" s="13" t="s">
        <v>101</v>
      </c>
      <c r="AD12" s="13" t="s">
        <v>104</v>
      </c>
      <c r="AE12" s="172" t="s">
        <v>110</v>
      </c>
      <c r="AF12" s="193" t="s">
        <v>113</v>
      </c>
      <c r="AG12" s="202" t="s">
        <v>54</v>
      </c>
      <c r="AH12" s="22" t="s">
        <v>55</v>
      </c>
      <c r="AI12" s="23" t="s">
        <v>56</v>
      </c>
    </row>
    <row r="13" spans="1:39" ht="13.15" customHeight="1" x14ac:dyDescent="0.2">
      <c r="A13" s="24" t="s">
        <v>57</v>
      </c>
      <c r="B13" s="25">
        <v>54064.169000000009</v>
      </c>
      <c r="C13" s="26">
        <v>57202.956999999995</v>
      </c>
      <c r="D13" s="27">
        <v>5.8056714050297886E-2</v>
      </c>
      <c r="E13" s="25">
        <v>18473.679</v>
      </c>
      <c r="F13" s="28">
        <v>18955.263999999999</v>
      </c>
      <c r="G13" s="29">
        <v>2.606871105641706E-2</v>
      </c>
      <c r="H13" s="32">
        <v>151344.37700000001</v>
      </c>
      <c r="I13" s="31">
        <v>158350.79999999999</v>
      </c>
      <c r="J13" s="29">
        <v>4.6294570957201575E-2</v>
      </c>
      <c r="K13" s="32">
        <v>63710.493000000002</v>
      </c>
      <c r="L13" s="31">
        <v>64829.256999999998</v>
      </c>
      <c r="M13" s="29">
        <v>1.7560121532884665E-2</v>
      </c>
      <c r="N13" s="33">
        <v>48248.142</v>
      </c>
      <c r="O13" s="34">
        <v>48228.307000000001</v>
      </c>
      <c r="P13" s="35">
        <v>-4.1110391359733267E-4</v>
      </c>
      <c r="Q13" s="36">
        <v>335840.86</v>
      </c>
      <c r="R13" s="37">
        <v>347566.58499999996</v>
      </c>
      <c r="S13" s="38">
        <v>3.4914527672421869E-2</v>
      </c>
      <c r="T13" s="85"/>
      <c r="U13" s="39" t="s">
        <v>57</v>
      </c>
      <c r="V13" s="40">
        <v>339683.92499999999</v>
      </c>
      <c r="W13" s="41">
        <v>329651.14500000002</v>
      </c>
      <c r="X13" s="42">
        <v>329699.53100000002</v>
      </c>
      <c r="Y13" s="41">
        <v>326569.31599999999</v>
      </c>
      <c r="Z13" s="41">
        <v>325862.29700000002</v>
      </c>
      <c r="AA13" s="43">
        <v>340147.49099999992</v>
      </c>
      <c r="AB13" s="43">
        <v>336356.136</v>
      </c>
      <c r="AC13" s="43">
        <v>339164.35499999998</v>
      </c>
      <c r="AD13" s="43">
        <v>336385.65599999996</v>
      </c>
      <c r="AE13" s="173">
        <v>339112.35</v>
      </c>
      <c r="AF13" s="43">
        <v>335840.86</v>
      </c>
      <c r="AG13" s="203">
        <v>337371.87139999995</v>
      </c>
      <c r="AH13" s="215" t="s">
        <v>112</v>
      </c>
      <c r="AI13" s="217" t="s">
        <v>118</v>
      </c>
      <c r="AJ13" s="85"/>
      <c r="AK13" s="85"/>
      <c r="AM13" s="85"/>
    </row>
    <row r="14" spans="1:39" x14ac:dyDescent="0.2">
      <c r="A14" s="44" t="s">
        <v>58</v>
      </c>
      <c r="B14" s="25">
        <v>56245.245999999992</v>
      </c>
      <c r="C14" s="26">
        <v>58843.652000000002</v>
      </c>
      <c r="D14" s="27">
        <v>4.6197788876237045E-2</v>
      </c>
      <c r="E14" s="25">
        <v>18836.837</v>
      </c>
      <c r="F14" s="28">
        <v>19402.222999999998</v>
      </c>
      <c r="G14" s="27">
        <v>3.001491173916282E-2</v>
      </c>
      <c r="H14" s="32">
        <v>158289.033</v>
      </c>
      <c r="I14" s="31">
        <v>164652.476</v>
      </c>
      <c r="J14" s="27">
        <v>4.0201414332981633E-2</v>
      </c>
      <c r="K14" s="32">
        <v>65388.716</v>
      </c>
      <c r="L14" s="31">
        <v>66771.347000000009</v>
      </c>
      <c r="M14" s="27">
        <v>2.1144795074428568E-2</v>
      </c>
      <c r="N14" s="45">
        <v>49717.615000000005</v>
      </c>
      <c r="O14" s="34">
        <v>49706.456000000006</v>
      </c>
      <c r="P14" s="46">
        <v>-2.2444761278272995E-4</v>
      </c>
      <c r="Q14" s="36">
        <v>348477.44699999999</v>
      </c>
      <c r="R14" s="37">
        <v>359376.15399999998</v>
      </c>
      <c r="S14" s="38">
        <v>3.1275214777385596E-2</v>
      </c>
      <c r="T14" s="85"/>
      <c r="U14" s="47" t="s">
        <v>58</v>
      </c>
      <c r="V14" s="40">
        <v>340339.92599999998</v>
      </c>
      <c r="W14" s="41">
        <v>340509.52399999998</v>
      </c>
      <c r="X14" s="42">
        <v>343751.66499999998</v>
      </c>
      <c r="Y14" s="41">
        <v>330570.25099999999</v>
      </c>
      <c r="Z14" s="41">
        <v>338486.44699999999</v>
      </c>
      <c r="AA14" s="43">
        <v>346165.408</v>
      </c>
      <c r="AB14" s="43">
        <v>340953.78399999999</v>
      </c>
      <c r="AC14" s="43">
        <v>353492.80199999997</v>
      </c>
      <c r="AD14" s="43">
        <v>348797.85599999997</v>
      </c>
      <c r="AE14" s="173">
        <v>347824.41700000002</v>
      </c>
      <c r="AF14" s="43">
        <v>348477.44699999999</v>
      </c>
      <c r="AG14" s="204">
        <v>347909.26119999995</v>
      </c>
      <c r="AH14" s="216"/>
      <c r="AI14" s="217"/>
      <c r="AJ14" s="85"/>
      <c r="AK14" s="85"/>
      <c r="AL14" s="11"/>
      <c r="AM14" s="85"/>
    </row>
    <row r="15" spans="1:39" x14ac:dyDescent="0.2">
      <c r="A15" s="44" t="s">
        <v>59</v>
      </c>
      <c r="B15" s="25">
        <v>52667.804000000004</v>
      </c>
      <c r="C15" s="26">
        <v>55037.419000000002</v>
      </c>
      <c r="D15" s="27">
        <v>4.499171828010895E-2</v>
      </c>
      <c r="E15" s="25">
        <v>17710.512000000002</v>
      </c>
      <c r="F15" s="28">
        <v>17977.560000000001</v>
      </c>
      <c r="G15" s="27">
        <v>1.5078502530022853E-2</v>
      </c>
      <c r="H15" s="32">
        <v>149601.36500000002</v>
      </c>
      <c r="I15" s="31">
        <v>155843.679</v>
      </c>
      <c r="J15" s="27">
        <v>4.1726317136210556E-2</v>
      </c>
      <c r="K15" s="32">
        <v>61283.968000000001</v>
      </c>
      <c r="L15" s="31">
        <v>61463.338000000003</v>
      </c>
      <c r="M15" s="27">
        <v>2.9268666154254053E-3</v>
      </c>
      <c r="N15" s="45">
        <v>46412.109000000004</v>
      </c>
      <c r="O15" s="34">
        <v>46542.324000000001</v>
      </c>
      <c r="P15" s="46">
        <v>2.8056255749979719E-3</v>
      </c>
      <c r="Q15" s="36">
        <v>327675.75799999997</v>
      </c>
      <c r="R15" s="37">
        <v>336864.32</v>
      </c>
      <c r="S15" s="38">
        <v>2.8041628883635816E-2</v>
      </c>
      <c r="T15" s="85"/>
      <c r="U15" s="47" t="s">
        <v>59</v>
      </c>
      <c r="V15" s="40">
        <v>314909.06800000003</v>
      </c>
      <c r="W15" s="41">
        <v>317863.21600000001</v>
      </c>
      <c r="X15" s="42">
        <v>313289.772</v>
      </c>
      <c r="Y15" s="41">
        <v>306094.27799999999</v>
      </c>
      <c r="Z15" s="41">
        <v>314276.266</v>
      </c>
      <c r="AA15" s="43">
        <v>323449.32899999997</v>
      </c>
      <c r="AB15" s="43">
        <v>318619.32299999997</v>
      </c>
      <c r="AC15" s="43">
        <v>328683.63399999996</v>
      </c>
      <c r="AD15" s="43">
        <v>323091.234</v>
      </c>
      <c r="AE15" s="173">
        <v>323266.55799999996</v>
      </c>
      <c r="AF15" s="43">
        <v>327675.75799999997</v>
      </c>
      <c r="AG15" s="204">
        <v>324267.30139999994</v>
      </c>
      <c r="AH15" s="216"/>
      <c r="AI15" s="217"/>
      <c r="AJ15" s="85"/>
      <c r="AK15" s="85"/>
      <c r="AL15" s="11"/>
      <c r="AM15" s="85"/>
    </row>
    <row r="16" spans="1:39" x14ac:dyDescent="0.2">
      <c r="A16" s="44" t="s">
        <v>60</v>
      </c>
      <c r="B16" s="25">
        <v>51694.169000000002</v>
      </c>
      <c r="C16" s="26">
        <v>53752.490000000005</v>
      </c>
      <c r="D16" s="27">
        <v>3.9817276103229382E-2</v>
      </c>
      <c r="E16" s="25">
        <v>17600.744999999999</v>
      </c>
      <c r="F16" s="28">
        <v>17460.032999999999</v>
      </c>
      <c r="G16" s="27">
        <v>-7.9946615896088202E-3</v>
      </c>
      <c r="H16" s="32">
        <v>148972.25499999998</v>
      </c>
      <c r="I16" s="31">
        <v>154775.30799999999</v>
      </c>
      <c r="J16" s="27">
        <v>3.8953917962777806E-2</v>
      </c>
      <c r="K16" s="32">
        <v>60481.975999999995</v>
      </c>
      <c r="L16" s="31">
        <v>59902.245999999999</v>
      </c>
      <c r="M16" s="27">
        <v>-9.5851696379760654E-3</v>
      </c>
      <c r="N16" s="45">
        <v>46072.764999999999</v>
      </c>
      <c r="O16" s="34">
        <v>45689.076000000001</v>
      </c>
      <c r="P16" s="46">
        <v>-8.327891759914996E-3</v>
      </c>
      <c r="Q16" s="36">
        <v>324821.90999999997</v>
      </c>
      <c r="R16" s="37">
        <v>331579.15299999999</v>
      </c>
      <c r="S16" s="38">
        <v>2.0802916281109196E-2</v>
      </c>
      <c r="T16" s="85"/>
      <c r="U16" s="47" t="s">
        <v>60</v>
      </c>
      <c r="V16" s="40">
        <v>304824.72499999998</v>
      </c>
      <c r="W16" s="41">
        <v>305998.15999999997</v>
      </c>
      <c r="X16" s="42">
        <v>308510.13</v>
      </c>
      <c r="Y16" s="41">
        <v>303922.58100000001</v>
      </c>
      <c r="Z16" s="41">
        <v>308603.81400000001</v>
      </c>
      <c r="AA16" s="43">
        <v>316849.91600000003</v>
      </c>
      <c r="AB16" s="43">
        <v>319509.71299999999</v>
      </c>
      <c r="AC16" s="43">
        <v>318624.55300000001</v>
      </c>
      <c r="AD16" s="43">
        <v>317726.00900000002</v>
      </c>
      <c r="AE16" s="173">
        <v>319574.37900000007</v>
      </c>
      <c r="AF16" s="43">
        <v>324821.90999999997</v>
      </c>
      <c r="AG16" s="204">
        <v>320051.31280000001</v>
      </c>
      <c r="AH16" s="216"/>
      <c r="AI16" s="217"/>
      <c r="AJ16" s="85"/>
      <c r="AK16" s="85"/>
      <c r="AL16" s="11"/>
      <c r="AM16" s="85"/>
    </row>
    <row r="17" spans="1:39" x14ac:dyDescent="0.2">
      <c r="A17" s="44" t="s">
        <v>61</v>
      </c>
      <c r="B17" s="25">
        <v>48916.759999999995</v>
      </c>
      <c r="C17" s="26">
        <v>51795.464</v>
      </c>
      <c r="D17" s="27">
        <v>5.8849032519733724E-2</v>
      </c>
      <c r="E17" s="25">
        <v>16514.134999999998</v>
      </c>
      <c r="F17" s="28">
        <v>17319.472000000002</v>
      </c>
      <c r="G17" s="27">
        <v>4.8766526372710617E-2</v>
      </c>
      <c r="H17" s="32">
        <v>144404.39599999998</v>
      </c>
      <c r="I17" s="31">
        <v>152818.69900000002</v>
      </c>
      <c r="J17" s="27">
        <v>5.8269022502611678E-2</v>
      </c>
      <c r="K17" s="32">
        <v>57139.673999999999</v>
      </c>
      <c r="L17" s="31">
        <v>58634.031999999999</v>
      </c>
      <c r="M17" s="27">
        <v>2.6152721837370052E-2</v>
      </c>
      <c r="N17" s="45">
        <v>43835.949000000001</v>
      </c>
      <c r="O17" s="34">
        <v>44474.724000000002</v>
      </c>
      <c r="P17" s="46">
        <v>1.4571944136535064E-2</v>
      </c>
      <c r="Q17" s="36">
        <v>310810.91399999999</v>
      </c>
      <c r="R17" s="37">
        <v>325042.391</v>
      </c>
      <c r="S17" s="38">
        <v>4.5788215146138622E-2</v>
      </c>
      <c r="T17" s="85"/>
      <c r="U17" s="47" t="s">
        <v>61</v>
      </c>
      <c r="V17" s="40">
        <v>289870.04800000001</v>
      </c>
      <c r="W17" s="41">
        <v>291864.65500000003</v>
      </c>
      <c r="X17" s="42">
        <v>292223.00300000003</v>
      </c>
      <c r="Y17" s="41">
        <v>294994.63199999998</v>
      </c>
      <c r="Z17" s="41">
        <v>297137.62400000001</v>
      </c>
      <c r="AA17" s="43">
        <v>305283.10000000003</v>
      </c>
      <c r="AB17" s="43">
        <v>301930.20600000001</v>
      </c>
      <c r="AC17" s="43">
        <v>312498.61900000001</v>
      </c>
      <c r="AD17" s="43">
        <v>303463.125</v>
      </c>
      <c r="AE17" s="173">
        <v>307564.95799999998</v>
      </c>
      <c r="AF17" s="43">
        <v>310810.91399999999</v>
      </c>
      <c r="AG17" s="204">
        <v>307253.56439999992</v>
      </c>
      <c r="AH17" s="216"/>
      <c r="AI17" s="217"/>
      <c r="AJ17" s="85"/>
      <c r="AK17" s="85"/>
      <c r="AL17" s="11"/>
      <c r="AM17" s="85"/>
    </row>
    <row r="18" spans="1:39" x14ac:dyDescent="0.2">
      <c r="A18" s="44" t="s">
        <v>62</v>
      </c>
      <c r="B18" s="25">
        <v>47772.004999999997</v>
      </c>
      <c r="C18" s="26">
        <v>49559.059000000001</v>
      </c>
      <c r="D18" s="27">
        <v>3.7407975654360826E-2</v>
      </c>
      <c r="E18" s="25">
        <v>16194.674999999999</v>
      </c>
      <c r="F18" s="28">
        <v>16436.030999999999</v>
      </c>
      <c r="G18" s="27">
        <v>1.4903417326991741E-2</v>
      </c>
      <c r="H18" s="32">
        <v>139485.55200000003</v>
      </c>
      <c r="I18" s="31">
        <v>146729.74799999999</v>
      </c>
      <c r="J18" s="27">
        <v>5.1935099342761859E-2</v>
      </c>
      <c r="K18" s="32">
        <v>55544.108000000007</v>
      </c>
      <c r="L18" s="31">
        <v>56237.47</v>
      </c>
      <c r="M18" s="27">
        <v>1.2483088215225147E-2</v>
      </c>
      <c r="N18" s="45">
        <v>42373.305999999997</v>
      </c>
      <c r="O18" s="34">
        <v>42501.81</v>
      </c>
      <c r="P18" s="46">
        <v>3.032664007854402E-3</v>
      </c>
      <c r="Q18" s="36">
        <v>301369.64600000001</v>
      </c>
      <c r="R18" s="37">
        <v>311464.11800000002</v>
      </c>
      <c r="S18" s="38">
        <v>3.3495317574219197E-2</v>
      </c>
      <c r="T18" s="85"/>
      <c r="U18" s="47" t="s">
        <v>62</v>
      </c>
      <c r="V18" s="40">
        <v>279736.52</v>
      </c>
      <c r="W18" s="41">
        <v>286616.57900000003</v>
      </c>
      <c r="X18" s="42">
        <v>273611.91399999999</v>
      </c>
      <c r="Y18" s="41">
        <v>286110.15999999997</v>
      </c>
      <c r="Z18" s="41">
        <v>287802.77399999998</v>
      </c>
      <c r="AA18" s="43">
        <v>291955.56400000001</v>
      </c>
      <c r="AB18" s="43">
        <v>299372.22499999998</v>
      </c>
      <c r="AC18" s="43">
        <v>295330.46000000002</v>
      </c>
      <c r="AD18" s="43">
        <v>295898.50599999999</v>
      </c>
      <c r="AE18" s="173">
        <v>288408.57900000003</v>
      </c>
      <c r="AF18" s="43">
        <v>301369.64600000001</v>
      </c>
      <c r="AG18" s="204">
        <v>296075.88319999998</v>
      </c>
      <c r="AH18" s="216"/>
      <c r="AI18" s="217"/>
      <c r="AJ18" s="85"/>
      <c r="AK18" s="85"/>
      <c r="AL18" s="11"/>
      <c r="AM18" s="85"/>
    </row>
    <row r="19" spans="1:39" x14ac:dyDescent="0.2">
      <c r="A19" s="44" t="s">
        <v>63</v>
      </c>
      <c r="B19" s="25">
        <v>50319.931000000004</v>
      </c>
      <c r="C19" s="26">
        <v>52073.771000000001</v>
      </c>
      <c r="D19" s="27">
        <v>3.485378388138094E-2</v>
      </c>
      <c r="E19" s="25">
        <v>17041.471000000001</v>
      </c>
      <c r="F19" s="28">
        <v>16983.785</v>
      </c>
      <c r="G19" s="27">
        <v>-3.3850364208584116E-3</v>
      </c>
      <c r="H19" s="32">
        <v>144206.37400000001</v>
      </c>
      <c r="I19" s="31">
        <v>151701.19500000001</v>
      </c>
      <c r="J19" s="27">
        <v>5.1972882973952306E-2</v>
      </c>
      <c r="K19" s="32">
        <v>57925.103999999999</v>
      </c>
      <c r="L19" s="31">
        <v>59100.47</v>
      </c>
      <c r="M19" s="27">
        <v>2.0291133184672461E-2</v>
      </c>
      <c r="N19" s="45">
        <v>44485.784</v>
      </c>
      <c r="O19" s="34">
        <v>44760.147000000004</v>
      </c>
      <c r="P19" s="46">
        <v>6.1674309257988558E-3</v>
      </c>
      <c r="Q19" s="36">
        <v>313978.66399999999</v>
      </c>
      <c r="R19" s="37">
        <v>324619.36799999996</v>
      </c>
      <c r="S19" s="38">
        <v>3.3889895142683812E-2</v>
      </c>
      <c r="T19" s="85"/>
      <c r="U19" s="47" t="s">
        <v>63</v>
      </c>
      <c r="V19" s="40">
        <v>293512.99400000001</v>
      </c>
      <c r="W19" s="41">
        <v>306779.54700000002</v>
      </c>
      <c r="X19" s="42">
        <v>290502.76500000001</v>
      </c>
      <c r="Y19" s="41">
        <v>305588.31400000001</v>
      </c>
      <c r="Z19" s="41">
        <v>304677.69699999999</v>
      </c>
      <c r="AA19" s="43">
        <v>303302.7</v>
      </c>
      <c r="AB19" s="43">
        <v>308846.30800000002</v>
      </c>
      <c r="AC19" s="43">
        <v>305461.587</v>
      </c>
      <c r="AD19" s="43">
        <v>314510.674</v>
      </c>
      <c r="AE19" s="173">
        <v>304447.99900000001</v>
      </c>
      <c r="AF19" s="43">
        <v>313978.66399999999</v>
      </c>
      <c r="AG19" s="204">
        <v>309449.04639999999</v>
      </c>
      <c r="AH19" s="216"/>
      <c r="AI19" s="217"/>
      <c r="AJ19" s="85"/>
      <c r="AK19" s="85"/>
      <c r="AL19" s="11"/>
      <c r="AM19" s="85"/>
    </row>
    <row r="20" spans="1:39" x14ac:dyDescent="0.2">
      <c r="A20" s="44" t="s">
        <v>64</v>
      </c>
      <c r="B20" s="25">
        <v>49352.618999999999</v>
      </c>
      <c r="C20" s="26"/>
      <c r="D20" s="27"/>
      <c r="E20" s="25">
        <v>17618.039000000001</v>
      </c>
      <c r="F20" s="28"/>
      <c r="G20" s="27"/>
      <c r="H20" s="32">
        <v>139020.959</v>
      </c>
      <c r="I20" s="31"/>
      <c r="J20" s="27"/>
      <c r="K20" s="32">
        <v>56311.758999999998</v>
      </c>
      <c r="L20" s="31"/>
      <c r="M20" s="27"/>
      <c r="N20" s="45">
        <v>42185.942999999992</v>
      </c>
      <c r="O20" s="34"/>
      <c r="P20" s="46"/>
      <c r="Q20" s="36">
        <v>304489.31899999996</v>
      </c>
      <c r="R20" s="37"/>
      <c r="S20" s="38"/>
      <c r="T20" s="85"/>
      <c r="U20" s="47" t="s">
        <v>64</v>
      </c>
      <c r="V20" s="40">
        <v>291289.076</v>
      </c>
      <c r="W20" s="41">
        <v>303474.07400000002</v>
      </c>
      <c r="X20" s="42">
        <v>284560.14899999998</v>
      </c>
      <c r="Y20" s="41">
        <v>302029.65700000001</v>
      </c>
      <c r="Z20" s="41">
        <v>299805.08100000001</v>
      </c>
      <c r="AA20" s="43">
        <v>301699.5</v>
      </c>
      <c r="AB20" s="43">
        <v>303979.951</v>
      </c>
      <c r="AC20" s="43">
        <v>297891.52899999998</v>
      </c>
      <c r="AD20" s="43">
        <v>306633.37599999993</v>
      </c>
      <c r="AE20" s="173">
        <v>292449.60000000003</v>
      </c>
      <c r="AF20" s="43">
        <v>304489.31899999996</v>
      </c>
      <c r="AG20" s="204">
        <v>301088.755</v>
      </c>
      <c r="AH20" s="216"/>
      <c r="AI20" s="217"/>
      <c r="AJ20" s="85"/>
      <c r="AK20" s="85"/>
      <c r="AL20" s="11"/>
      <c r="AM20" s="85"/>
    </row>
    <row r="21" spans="1:39" x14ac:dyDescent="0.2">
      <c r="A21" s="44" t="s">
        <v>65</v>
      </c>
      <c r="B21" s="25">
        <v>52148.051999999996</v>
      </c>
      <c r="C21" s="26"/>
      <c r="D21" s="27"/>
      <c r="E21" s="25">
        <v>17784.737999999998</v>
      </c>
      <c r="F21" s="28"/>
      <c r="G21" s="27"/>
      <c r="H21" s="30">
        <v>146036.902</v>
      </c>
      <c r="I21" s="31"/>
      <c r="J21" s="27"/>
      <c r="K21" s="32">
        <v>59476.972000000002</v>
      </c>
      <c r="L21" s="31"/>
      <c r="M21" s="27"/>
      <c r="N21" s="45">
        <v>45604.115999999995</v>
      </c>
      <c r="O21" s="34"/>
      <c r="P21" s="46"/>
      <c r="Q21" s="36">
        <v>321050.77999999997</v>
      </c>
      <c r="R21" s="37"/>
      <c r="S21" s="38"/>
      <c r="T21" s="85"/>
      <c r="U21" s="47" t="s">
        <v>65</v>
      </c>
      <c r="V21" s="40">
        <v>311400.049</v>
      </c>
      <c r="W21" s="41">
        <v>325377.76199999999</v>
      </c>
      <c r="X21" s="42">
        <v>309841.147</v>
      </c>
      <c r="Y21" s="41">
        <v>319428.63500000001</v>
      </c>
      <c r="Z21" s="41">
        <v>320574.43599999999</v>
      </c>
      <c r="AA21" s="43">
        <v>321644.40000000002</v>
      </c>
      <c r="AB21" s="43">
        <v>320888.66899999999</v>
      </c>
      <c r="AC21" s="43">
        <v>314391.14300000004</v>
      </c>
      <c r="AD21" s="43">
        <v>318392.07699999999</v>
      </c>
      <c r="AE21" s="173">
        <v>316677.18</v>
      </c>
      <c r="AF21" s="43">
        <v>321050.77999999997</v>
      </c>
      <c r="AG21" s="204">
        <v>318279.96979999996</v>
      </c>
      <c r="AH21" s="216"/>
      <c r="AI21" s="217"/>
      <c r="AJ21" s="85"/>
      <c r="AK21" s="85"/>
      <c r="AL21" s="11"/>
      <c r="AM21" s="85"/>
    </row>
    <row r="22" spans="1:39" x14ac:dyDescent="0.2">
      <c r="A22" s="44" t="s">
        <v>66</v>
      </c>
      <c r="B22" s="25">
        <v>53627.291999999994</v>
      </c>
      <c r="C22" s="26"/>
      <c r="D22" s="27" t="s">
        <v>116</v>
      </c>
      <c r="E22" s="48">
        <v>18195.958999999999</v>
      </c>
      <c r="F22" s="28"/>
      <c r="G22" s="27" t="s">
        <v>116</v>
      </c>
      <c r="H22" s="30">
        <v>149053.20599999998</v>
      </c>
      <c r="I22" s="31"/>
      <c r="J22" s="27" t="s">
        <v>116</v>
      </c>
      <c r="K22" s="32">
        <v>61210.275999999998</v>
      </c>
      <c r="L22" s="31"/>
      <c r="M22" s="27" t="s">
        <v>116</v>
      </c>
      <c r="N22" s="45">
        <v>46678.803</v>
      </c>
      <c r="O22" s="34"/>
      <c r="P22" s="46" t="s">
        <v>116</v>
      </c>
      <c r="Q22" s="36">
        <v>328765.53599999996</v>
      </c>
      <c r="R22" s="37" t="s">
        <v>116</v>
      </c>
      <c r="S22" s="38" t="s">
        <v>116</v>
      </c>
      <c r="T22" s="85"/>
      <c r="U22" s="47" t="s">
        <v>67</v>
      </c>
      <c r="V22" s="40">
        <v>323055.04800000001</v>
      </c>
      <c r="W22" s="41">
        <v>331336.33899999998</v>
      </c>
      <c r="X22" s="42">
        <v>318787.92599999998</v>
      </c>
      <c r="Y22" s="41">
        <v>330459.96000000002</v>
      </c>
      <c r="Z22" s="41">
        <v>334953.7</v>
      </c>
      <c r="AA22" s="43">
        <v>335325.51299999998</v>
      </c>
      <c r="AB22" s="43">
        <v>327988.48000000004</v>
      </c>
      <c r="AC22" s="43">
        <v>322189.50900000002</v>
      </c>
      <c r="AD22" s="43">
        <v>329110.49500000005</v>
      </c>
      <c r="AE22" s="173">
        <v>327061.85399999999</v>
      </c>
      <c r="AF22" s="43">
        <v>328765.53599999996</v>
      </c>
      <c r="AG22" s="204">
        <v>327023.17480000004</v>
      </c>
      <c r="AH22" s="216"/>
      <c r="AI22" s="217"/>
      <c r="AJ22" s="85"/>
      <c r="AK22" s="85"/>
      <c r="AL22" s="11"/>
      <c r="AM22" s="85"/>
    </row>
    <row r="23" spans="1:39" x14ac:dyDescent="0.2">
      <c r="A23" s="44" t="s">
        <v>68</v>
      </c>
      <c r="B23" s="49">
        <v>49509.697999999997</v>
      </c>
      <c r="C23" s="50"/>
      <c r="D23" s="27" t="s">
        <v>116</v>
      </c>
      <c r="E23" s="51">
        <v>16762.346000000001</v>
      </c>
      <c r="F23" s="50"/>
      <c r="G23" s="52" t="s">
        <v>116</v>
      </c>
      <c r="H23" s="53">
        <v>137504.992</v>
      </c>
      <c r="I23" s="54"/>
      <c r="J23" s="52" t="s">
        <v>116</v>
      </c>
      <c r="K23" s="55">
        <v>56368.509000000005</v>
      </c>
      <c r="L23" s="54"/>
      <c r="M23" s="52" t="s">
        <v>116</v>
      </c>
      <c r="N23" s="56">
        <v>42948.565000000002</v>
      </c>
      <c r="O23" s="54"/>
      <c r="P23" s="57" t="s">
        <v>116</v>
      </c>
      <c r="Q23" s="58">
        <v>303094.11</v>
      </c>
      <c r="R23" s="37" t="s">
        <v>116</v>
      </c>
      <c r="S23" s="59" t="s">
        <v>116</v>
      </c>
      <c r="T23" s="85"/>
      <c r="U23" s="47" t="s">
        <v>69</v>
      </c>
      <c r="V23" s="40">
        <v>293273.24699999997</v>
      </c>
      <c r="W23" s="41">
        <v>306840.74099999998</v>
      </c>
      <c r="X23" s="42">
        <v>293379.484</v>
      </c>
      <c r="Y23" s="41">
        <v>298587.80300000001</v>
      </c>
      <c r="Z23" s="41">
        <v>305177.59999999998</v>
      </c>
      <c r="AA23" s="43">
        <v>313854.65200000006</v>
      </c>
      <c r="AB23" s="43">
        <v>298696.23000000004</v>
      </c>
      <c r="AC23" s="43">
        <v>298089.22699999996</v>
      </c>
      <c r="AD23" s="43">
        <v>305783.837</v>
      </c>
      <c r="AE23" s="173">
        <v>314549.92800000001</v>
      </c>
      <c r="AF23" s="43">
        <v>303094.11</v>
      </c>
      <c r="AG23" s="204">
        <v>304042.66639999999</v>
      </c>
      <c r="AH23" s="216"/>
      <c r="AI23" s="217"/>
      <c r="AJ23" s="85"/>
      <c r="AK23" s="85"/>
      <c r="AL23" s="11"/>
      <c r="AM23" s="85"/>
    </row>
    <row r="24" spans="1:39" ht="13.5" thickBot="1" x14ac:dyDescent="0.25">
      <c r="A24" s="60" t="s">
        <v>70</v>
      </c>
      <c r="B24" s="49">
        <v>56048.472999999998</v>
      </c>
      <c r="C24" s="50"/>
      <c r="D24" s="61" t="s">
        <v>116</v>
      </c>
      <c r="E24" s="51">
        <v>18841.851999999999</v>
      </c>
      <c r="F24" s="50"/>
      <c r="G24" s="62" t="s">
        <v>116</v>
      </c>
      <c r="H24" s="53">
        <v>156371.16800000001</v>
      </c>
      <c r="I24" s="54"/>
      <c r="J24" s="63" t="s">
        <v>116</v>
      </c>
      <c r="K24" s="64">
        <v>63001.603000000003</v>
      </c>
      <c r="L24" s="54"/>
      <c r="M24" s="63" t="s">
        <v>116</v>
      </c>
      <c r="N24" s="65">
        <v>47666.843000000001</v>
      </c>
      <c r="O24" s="54"/>
      <c r="P24" s="66" t="s">
        <v>116</v>
      </c>
      <c r="Q24" s="58">
        <v>341929.93900000001</v>
      </c>
      <c r="R24" s="37" t="s">
        <v>116</v>
      </c>
      <c r="S24" s="59" t="s">
        <v>116</v>
      </c>
      <c r="T24" s="85"/>
      <c r="U24" s="67" t="s">
        <v>71</v>
      </c>
      <c r="V24" s="40">
        <v>326518.424</v>
      </c>
      <c r="W24" s="41">
        <v>322797.56300000002</v>
      </c>
      <c r="X24" s="42">
        <v>321678.848</v>
      </c>
      <c r="Y24" s="41">
        <v>327188.58</v>
      </c>
      <c r="Z24" s="43">
        <v>337000.174</v>
      </c>
      <c r="AA24" s="43">
        <v>337032.62399999995</v>
      </c>
      <c r="AB24" s="43">
        <v>337250.86099999998</v>
      </c>
      <c r="AC24" s="43">
        <v>339207.90700000001</v>
      </c>
      <c r="AD24" s="43">
        <v>339930.01299999998</v>
      </c>
      <c r="AE24" s="173">
        <v>340657.011</v>
      </c>
      <c r="AF24" s="205">
        <v>341929.93900000001</v>
      </c>
      <c r="AG24" s="204">
        <v>339795.14619999996</v>
      </c>
      <c r="AH24" s="216"/>
      <c r="AI24" s="217"/>
      <c r="AJ24" s="85"/>
      <c r="AK24" s="85"/>
      <c r="AL24" s="11"/>
      <c r="AM24" s="85"/>
    </row>
    <row r="25" spans="1:39" ht="13.5" thickBot="1" x14ac:dyDescent="0.25">
      <c r="A25" s="68" t="s">
        <v>72</v>
      </c>
      <c r="B25" s="69">
        <v>622366.21799999999</v>
      </c>
      <c r="C25" s="70">
        <v>378264.81199999998</v>
      </c>
      <c r="D25" s="71">
        <v>-0.39221506396094274</v>
      </c>
      <c r="E25" s="72">
        <v>211574.98800000001</v>
      </c>
      <c r="F25" s="70">
        <v>124534.368</v>
      </c>
      <c r="G25" s="62">
        <v>-0.41139371351400011</v>
      </c>
      <c r="H25" s="73">
        <v>1764290.5790000001</v>
      </c>
      <c r="I25" s="74">
        <v>1084871.905</v>
      </c>
      <c r="J25" s="63">
        <v>-0.38509454286441558</v>
      </c>
      <c r="K25" s="73">
        <v>717843.15799999994</v>
      </c>
      <c r="L25" s="74">
        <v>426938.15999999992</v>
      </c>
      <c r="M25" s="63">
        <v>-0.40524868804279957</v>
      </c>
      <c r="N25" s="73">
        <v>546229.93999999994</v>
      </c>
      <c r="O25" s="74">
        <v>321902.84399999998</v>
      </c>
      <c r="P25" s="75">
        <v>-0.41068253417233036</v>
      </c>
      <c r="Q25" s="73">
        <v>3862304.8829999999</v>
      </c>
      <c r="R25" s="74">
        <v>2336512.0889999997</v>
      </c>
      <c r="S25" s="76">
        <v>-0.39504721668033072</v>
      </c>
      <c r="U25" s="77" t="s">
        <v>73</v>
      </c>
      <c r="V25" s="79">
        <v>3708413.05</v>
      </c>
      <c r="W25" s="80">
        <v>3769109.3050000006</v>
      </c>
      <c r="X25" s="81">
        <v>3679836.3340000007</v>
      </c>
      <c r="Y25" s="80">
        <v>3731544.1669999999</v>
      </c>
      <c r="Z25" s="80">
        <v>3774357.91</v>
      </c>
      <c r="AA25" s="80">
        <v>3836710.1969999997</v>
      </c>
      <c r="AB25" s="80">
        <v>3814391.8859999995</v>
      </c>
      <c r="AC25" s="80">
        <v>3825025.3250000002</v>
      </c>
      <c r="AD25" s="80">
        <v>3839722.8579999995</v>
      </c>
      <c r="AE25" s="192">
        <v>3821594.8129999996</v>
      </c>
      <c r="AF25" s="192">
        <v>3862304.8829999999</v>
      </c>
      <c r="AG25" s="201">
        <v>3832607.9529999993</v>
      </c>
      <c r="AH25" s="82">
        <f>MIN(AB25:AF25)</f>
        <v>3814391.8859999995</v>
      </c>
      <c r="AI25" s="83">
        <f>MAX(AB25:AF25)</f>
        <v>3862304.8829999999</v>
      </c>
      <c r="AJ25" s="85"/>
      <c r="AK25" s="85"/>
      <c r="AL25" s="11"/>
    </row>
    <row r="26" spans="1:39" x14ac:dyDescent="0.2">
      <c r="AC26" s="85"/>
      <c r="AG26" s="11"/>
    </row>
    <row r="27" spans="1:39" x14ac:dyDescent="0.2">
      <c r="B27" s="84"/>
      <c r="E27" s="84"/>
      <c r="H27" s="84"/>
      <c r="K27" s="84"/>
      <c r="N27" s="84"/>
      <c r="Q27" s="84"/>
      <c r="R27" s="84"/>
      <c r="S27" s="125"/>
      <c r="AE27" s="85"/>
      <c r="AF27" s="85"/>
      <c r="AG27" s="85"/>
      <c r="AH27" s="85"/>
      <c r="AI27" s="85"/>
    </row>
    <row r="28" spans="1:39" x14ac:dyDescent="0.2">
      <c r="B28" s="84"/>
      <c r="I28" s="85"/>
      <c r="AE28" s="85"/>
      <c r="AF28" s="85"/>
    </row>
    <row r="29" spans="1:39" x14ac:dyDescent="0.2">
      <c r="E29" s="2" t="s">
        <v>74</v>
      </c>
      <c r="AE29" s="85"/>
      <c r="AF29" s="85"/>
    </row>
    <row r="30" spans="1:39" ht="13.5" thickBot="1" x14ac:dyDescent="0.25">
      <c r="AE30" s="85"/>
      <c r="AF30" s="85"/>
    </row>
    <row r="31" spans="1:39" x14ac:dyDescent="0.2">
      <c r="A31" s="86"/>
      <c r="B31" s="210" t="s">
        <v>44</v>
      </c>
      <c r="C31" s="210"/>
      <c r="D31" s="210"/>
      <c r="E31" s="210" t="s">
        <v>45</v>
      </c>
      <c r="F31" s="210"/>
      <c r="G31" s="210"/>
      <c r="H31" s="211" t="s">
        <v>46</v>
      </c>
      <c r="I31" s="211"/>
      <c r="J31" s="211"/>
      <c r="K31" s="210" t="s">
        <v>47</v>
      </c>
      <c r="L31" s="210"/>
      <c r="M31" s="210"/>
      <c r="N31" s="212" t="s">
        <v>48</v>
      </c>
      <c r="O31" s="212"/>
      <c r="P31" s="212"/>
      <c r="Q31" s="213" t="s">
        <v>49</v>
      </c>
      <c r="R31" s="213"/>
      <c r="S31" s="213"/>
      <c r="AE31" s="85"/>
      <c r="AF31" s="85"/>
    </row>
    <row r="32" spans="1:39" ht="13.5" thickBot="1" x14ac:dyDescent="0.25">
      <c r="A32" s="15" t="s">
        <v>75</v>
      </c>
      <c r="B32" s="16" t="s">
        <v>113</v>
      </c>
      <c r="C32" s="17" t="s">
        <v>115</v>
      </c>
      <c r="D32" s="18" t="s">
        <v>52</v>
      </c>
      <c r="E32" s="16" t="s">
        <v>113</v>
      </c>
      <c r="F32" s="17" t="s">
        <v>115</v>
      </c>
      <c r="G32" s="18" t="s">
        <v>52</v>
      </c>
      <c r="H32" s="16" t="s">
        <v>113</v>
      </c>
      <c r="I32" s="17" t="s">
        <v>115</v>
      </c>
      <c r="J32" s="18" t="s">
        <v>52</v>
      </c>
      <c r="K32" s="16" t="s">
        <v>113</v>
      </c>
      <c r="L32" s="17" t="s">
        <v>115</v>
      </c>
      <c r="M32" s="18" t="s">
        <v>52</v>
      </c>
      <c r="N32" s="16" t="s">
        <v>113</v>
      </c>
      <c r="O32" s="17" t="s">
        <v>115</v>
      </c>
      <c r="P32" s="18" t="s">
        <v>52</v>
      </c>
      <c r="Q32" s="16" t="s">
        <v>113</v>
      </c>
      <c r="R32" s="17" t="s">
        <v>115</v>
      </c>
      <c r="S32" s="18" t="s">
        <v>52</v>
      </c>
      <c r="AE32" s="85"/>
      <c r="AF32" s="85"/>
    </row>
    <row r="33" spans="1:32" x14ac:dyDescent="0.2">
      <c r="A33" s="24" t="s">
        <v>57</v>
      </c>
      <c r="B33" s="87">
        <v>469.08985999999993</v>
      </c>
      <c r="C33" s="108">
        <v>508.78769</v>
      </c>
      <c r="D33" s="89">
        <v>8.4627346240228052E-2</v>
      </c>
      <c r="E33" s="90">
        <v>466.98121000000003</v>
      </c>
      <c r="F33" s="91">
        <v>500.76648</v>
      </c>
      <c r="G33" s="89">
        <v>7.2348242876838498E-2</v>
      </c>
      <c r="H33" s="87">
        <v>470.58765</v>
      </c>
      <c r="I33" s="108">
        <v>503.21093999999999</v>
      </c>
      <c r="J33" s="52">
        <v>6.9324577472443139E-2</v>
      </c>
      <c r="K33" s="87">
        <v>474.87599</v>
      </c>
      <c r="L33" s="108">
        <v>513.01059999999995</v>
      </c>
      <c r="M33" s="92">
        <v>8.0304354827457125E-2</v>
      </c>
      <c r="N33" s="90">
        <v>469.80165</v>
      </c>
      <c r="O33" s="91">
        <v>493.45593000000002</v>
      </c>
      <c r="P33" s="89">
        <v>5.0349503881052859E-2</v>
      </c>
      <c r="Q33" s="93">
        <v>470.84875053839289</v>
      </c>
      <c r="R33" s="94">
        <v>504.46971539521473</v>
      </c>
      <c r="S33" s="95">
        <v>7.1405020865783042E-2</v>
      </c>
      <c r="AE33" s="85"/>
      <c r="AF33" s="85"/>
    </row>
    <row r="34" spans="1:32" x14ac:dyDescent="0.2">
      <c r="A34" s="44" t="s">
        <v>58</v>
      </c>
      <c r="B34" s="87">
        <v>463.09166999999997</v>
      </c>
      <c r="C34" s="108">
        <v>501.18851000000001</v>
      </c>
      <c r="D34" s="96">
        <v>8.2266303775233141E-2</v>
      </c>
      <c r="E34" s="90">
        <v>462.18979000000002</v>
      </c>
      <c r="F34" s="91">
        <v>496.95913999999999</v>
      </c>
      <c r="G34" s="96">
        <v>7.5227429840023063E-2</v>
      </c>
      <c r="H34" s="87">
        <v>464.06064000000003</v>
      </c>
      <c r="I34" s="108">
        <v>497.71544999999998</v>
      </c>
      <c r="J34" s="52">
        <v>7.2522440170750047E-2</v>
      </c>
      <c r="K34" s="87">
        <v>470.20877999999993</v>
      </c>
      <c r="L34" s="108">
        <v>507.11689999999999</v>
      </c>
      <c r="M34" s="52">
        <v>7.8493047279976524E-2</v>
      </c>
      <c r="N34" s="90">
        <v>463.74532999999997</v>
      </c>
      <c r="O34" s="91">
        <v>490.57812000000001</v>
      </c>
      <c r="P34" s="96">
        <v>5.7861046277274841E-2</v>
      </c>
      <c r="Q34" s="93">
        <v>464.91177590345069</v>
      </c>
      <c r="R34" s="94">
        <v>499.00287414942949</v>
      </c>
      <c r="S34" s="95">
        <v>7.3328102261403183E-2</v>
      </c>
      <c r="U34" s="11"/>
      <c r="AE34" s="85"/>
      <c r="AF34" s="85"/>
    </row>
    <row r="35" spans="1:32" x14ac:dyDescent="0.2">
      <c r="A35" s="44" t="s">
        <v>59</v>
      </c>
      <c r="B35" s="87">
        <v>471.22001999999992</v>
      </c>
      <c r="C35" s="108">
        <v>502.49617000000001</v>
      </c>
      <c r="D35" s="96">
        <v>6.637271056522609E-2</v>
      </c>
      <c r="E35" s="90">
        <v>460.89677999999998</v>
      </c>
      <c r="F35" s="91">
        <v>492.72975000000002</v>
      </c>
      <c r="G35" s="96">
        <v>6.9067460180563645E-2</v>
      </c>
      <c r="H35" s="87">
        <v>465.71035000000001</v>
      </c>
      <c r="I35" s="108">
        <v>496.29957000000002</v>
      </c>
      <c r="J35" s="52">
        <v>6.5682929314325955E-2</v>
      </c>
      <c r="K35" s="87">
        <v>469.76092</v>
      </c>
      <c r="L35" s="108">
        <v>505.82810999999998</v>
      </c>
      <c r="M35" s="52">
        <v>7.677775750268867E-2</v>
      </c>
      <c r="N35" s="90">
        <v>463.77794999999998</v>
      </c>
      <c r="O35" s="91">
        <v>486.88279</v>
      </c>
      <c r="P35" s="96">
        <v>4.981875485887155E-2</v>
      </c>
      <c r="Q35" s="93">
        <v>466.81961629258603</v>
      </c>
      <c r="R35" s="94">
        <v>497.55896507694365</v>
      </c>
      <c r="S35" s="95">
        <v>6.5848451332197744E-2</v>
      </c>
      <c r="U35" s="11"/>
      <c r="AE35" s="85"/>
      <c r="AF35" s="85"/>
    </row>
    <row r="36" spans="1:32" x14ac:dyDescent="0.2">
      <c r="A36" s="44" t="s">
        <v>60</v>
      </c>
      <c r="B36" s="87">
        <v>474.29413999999997</v>
      </c>
      <c r="C36" s="108">
        <v>500.17676999999998</v>
      </c>
      <c r="D36" s="96">
        <v>5.4570840786689834E-2</v>
      </c>
      <c r="E36" s="90">
        <v>468.38200999999998</v>
      </c>
      <c r="F36" s="91">
        <v>491.83501000000001</v>
      </c>
      <c r="G36" s="96">
        <v>5.0072375751579523E-2</v>
      </c>
      <c r="H36" s="87">
        <v>470.99699999999996</v>
      </c>
      <c r="I36" s="108">
        <v>497.72732000000002</v>
      </c>
      <c r="J36" s="52">
        <v>5.6752633243948525E-2</v>
      </c>
      <c r="K36" s="87">
        <v>478.34161</v>
      </c>
      <c r="L36" s="108">
        <v>505.37594000000001</v>
      </c>
      <c r="M36" s="52">
        <v>5.65167851485886E-2</v>
      </c>
      <c r="N36" s="90">
        <v>462.66955999999999</v>
      </c>
      <c r="O36" s="91">
        <v>481.50806999999998</v>
      </c>
      <c r="P36" s="96">
        <v>4.0716986006168243E-2</v>
      </c>
      <c r="Q36" s="93">
        <v>471.56643658691877</v>
      </c>
      <c r="R36" s="94">
        <v>496.96102055918976</v>
      </c>
      <c r="S36" s="95">
        <v>5.3851550920525071E-2</v>
      </c>
      <c r="U36" s="11"/>
      <c r="AE36" s="85"/>
      <c r="AF36" s="85"/>
    </row>
    <row r="37" spans="1:32" x14ac:dyDescent="0.2">
      <c r="A37" s="44" t="s">
        <v>61</v>
      </c>
      <c r="B37" s="87">
        <v>475.11959999999999</v>
      </c>
      <c r="C37" s="108">
        <v>503.90800000000002</v>
      </c>
      <c r="D37" s="96">
        <v>6.0591901491750866E-2</v>
      </c>
      <c r="E37" s="97">
        <v>469.42738000000008</v>
      </c>
      <c r="F37" s="91">
        <v>498.22032999999999</v>
      </c>
      <c r="G37" s="96">
        <v>6.1336324268089992E-2</v>
      </c>
      <c r="H37" s="87">
        <v>472.61417999999998</v>
      </c>
      <c r="I37" s="108">
        <v>501.66404</v>
      </c>
      <c r="J37" s="52">
        <v>6.1466331797323637E-2</v>
      </c>
      <c r="K37" s="87">
        <v>479.08542999999997</v>
      </c>
      <c r="L37" s="108">
        <v>511.77891</v>
      </c>
      <c r="M37" s="52">
        <v>6.8241440780196561E-2</v>
      </c>
      <c r="N37" s="87">
        <v>465.75420000000003</v>
      </c>
      <c r="O37" s="91">
        <v>491.40253999999999</v>
      </c>
      <c r="P37" s="96">
        <v>5.5068403033187829E-2</v>
      </c>
      <c r="Q37" s="93">
        <v>473.06133664448203</v>
      </c>
      <c r="R37" s="98">
        <v>502.25867610519083</v>
      </c>
      <c r="S37" s="95">
        <v>6.1719986815687244E-2</v>
      </c>
      <c r="U37" s="11"/>
      <c r="AE37" s="85"/>
      <c r="AF37" s="85"/>
    </row>
    <row r="38" spans="1:32" x14ac:dyDescent="0.2">
      <c r="A38" s="44" t="s">
        <v>62</v>
      </c>
      <c r="B38" s="87">
        <v>490.91343000000006</v>
      </c>
      <c r="C38" s="108">
        <v>515.89891</v>
      </c>
      <c r="D38" s="96">
        <v>5.0895898284958108E-2</v>
      </c>
      <c r="E38" s="97">
        <v>482.09595000000002</v>
      </c>
      <c r="F38" s="91">
        <v>511.46892000000003</v>
      </c>
      <c r="G38" s="96">
        <v>6.0927643138259047E-2</v>
      </c>
      <c r="H38" s="87">
        <v>490.30367999999999</v>
      </c>
      <c r="I38" s="108">
        <v>516.18925999999999</v>
      </c>
      <c r="J38" s="52">
        <v>5.2794994318623223E-2</v>
      </c>
      <c r="K38" s="87">
        <v>495.23739</v>
      </c>
      <c r="L38" s="108">
        <v>526.31622000000004</v>
      </c>
      <c r="M38" s="52">
        <v>6.2755419173822879E-2</v>
      </c>
      <c r="N38" s="87">
        <v>479.32342</v>
      </c>
      <c r="O38" s="91">
        <v>503.71879000000001</v>
      </c>
      <c r="P38" s="96">
        <v>5.0895426724611115E-2</v>
      </c>
      <c r="Q38" s="93">
        <v>489.32473623587623</v>
      </c>
      <c r="R38" s="98">
        <v>516.02077810536753</v>
      </c>
      <c r="S38" s="95">
        <v>5.4556902385213935E-2</v>
      </c>
      <c r="U38" s="11"/>
      <c r="AE38" s="85"/>
      <c r="AF38" s="85"/>
    </row>
    <row r="39" spans="1:32" x14ac:dyDescent="0.2">
      <c r="A39" s="44" t="s">
        <v>63</v>
      </c>
      <c r="B39" s="87">
        <v>501.42743000000002</v>
      </c>
      <c r="C39" s="108">
        <v>527.10299999999995</v>
      </c>
      <c r="D39" s="96">
        <v>5.1204957016411923E-2</v>
      </c>
      <c r="E39" s="97">
        <v>491.70388000000003</v>
      </c>
      <c r="F39" s="91">
        <v>518.48611000000005</v>
      </c>
      <c r="G39" s="96">
        <v>5.4468209606155726E-2</v>
      </c>
      <c r="H39" s="87">
        <v>501.24172999999996</v>
      </c>
      <c r="I39" s="108">
        <v>527.85607000000005</v>
      </c>
      <c r="J39" s="52">
        <v>5.3096816180887574E-2</v>
      </c>
      <c r="K39" s="87">
        <v>504.95176000000004</v>
      </c>
      <c r="L39" s="108">
        <v>536.02126999999996</v>
      </c>
      <c r="M39" s="52">
        <v>6.1529659783738477E-2</v>
      </c>
      <c r="N39" s="87">
        <v>485.76488999999992</v>
      </c>
      <c r="O39" s="91">
        <v>505.37418000000002</v>
      </c>
      <c r="P39" s="96">
        <v>4.0367861909493152E-2</v>
      </c>
      <c r="Q39" s="93">
        <v>499.24544763273656</v>
      </c>
      <c r="R39" s="98">
        <v>525.63168601185976</v>
      </c>
      <c r="S39" s="95">
        <v>5.2852236318304602E-2</v>
      </c>
      <c r="U39" s="11"/>
      <c r="AE39" s="85"/>
      <c r="AF39" s="85"/>
    </row>
    <row r="40" spans="1:32" x14ac:dyDescent="0.2">
      <c r="A40" s="44" t="s">
        <v>64</v>
      </c>
      <c r="B40" s="87">
        <v>511.44558999999998</v>
      </c>
      <c r="C40" s="108"/>
      <c r="D40" s="52"/>
      <c r="E40" s="97">
        <v>511.15791999999999</v>
      </c>
      <c r="F40" s="91"/>
      <c r="G40" s="52"/>
      <c r="H40" s="87">
        <v>507.91278999999997</v>
      </c>
      <c r="I40" s="108"/>
      <c r="J40" s="52"/>
      <c r="K40" s="87">
        <v>515.36023</v>
      </c>
      <c r="L40" s="108"/>
      <c r="M40" s="52"/>
      <c r="N40" s="87">
        <v>496.36682999999999</v>
      </c>
      <c r="O40" s="91"/>
      <c r="P40" s="52"/>
      <c r="Q40" s="93">
        <v>508.45082856190413</v>
      </c>
      <c r="R40" s="94" t="s">
        <v>116</v>
      </c>
      <c r="S40" s="59"/>
      <c r="U40" s="11"/>
    </row>
    <row r="41" spans="1:32" x14ac:dyDescent="0.2">
      <c r="A41" s="44" t="s">
        <v>65</v>
      </c>
      <c r="B41" s="87">
        <v>516.74773000000005</v>
      </c>
      <c r="C41" s="88"/>
      <c r="D41" s="52"/>
      <c r="E41" s="97">
        <v>501.00454000000002</v>
      </c>
      <c r="F41" s="91"/>
      <c r="G41" s="52"/>
      <c r="H41" s="87">
        <v>512.99144999999999</v>
      </c>
      <c r="I41" s="88"/>
      <c r="J41" s="52"/>
      <c r="K41" s="87">
        <v>515.32488000000001</v>
      </c>
      <c r="L41" s="88"/>
      <c r="M41" s="52"/>
      <c r="N41" s="87">
        <v>520.73042999999996</v>
      </c>
      <c r="O41" s="91"/>
      <c r="P41" s="52"/>
      <c r="Q41" s="93">
        <v>514.4691393655346</v>
      </c>
      <c r="R41" s="98" t="s">
        <v>116</v>
      </c>
      <c r="S41" s="59"/>
      <c r="U41" s="11"/>
    </row>
    <row r="42" spans="1:32" x14ac:dyDescent="0.2">
      <c r="A42" s="44" t="s">
        <v>66</v>
      </c>
      <c r="B42" s="99">
        <v>512.64911000000006</v>
      </c>
      <c r="C42" s="100"/>
      <c r="D42" s="101"/>
      <c r="E42" s="102">
        <v>508.47814</v>
      </c>
      <c r="F42" s="103"/>
      <c r="G42" s="101"/>
      <c r="H42" s="99">
        <v>514.35527000000002</v>
      </c>
      <c r="I42" s="100"/>
      <c r="J42" s="27"/>
      <c r="K42" s="99">
        <v>519.87909999999999</v>
      </c>
      <c r="L42" s="100"/>
      <c r="M42" s="27"/>
      <c r="N42" s="102">
        <v>502.41304000000002</v>
      </c>
      <c r="O42" s="103"/>
      <c r="P42" s="101"/>
      <c r="Q42" s="104">
        <v>513.08454495748822</v>
      </c>
      <c r="R42" s="105"/>
      <c r="S42" s="38"/>
      <c r="U42" s="11"/>
    </row>
    <row r="43" spans="1:32" x14ac:dyDescent="0.2">
      <c r="A43" s="44" t="s">
        <v>68</v>
      </c>
      <c r="B43" s="106">
        <v>518.25535000000002</v>
      </c>
      <c r="C43" s="94"/>
      <c r="D43" s="52"/>
      <c r="E43" s="97">
        <v>509.33094999999997</v>
      </c>
      <c r="F43" s="91"/>
      <c r="G43" s="52"/>
      <c r="H43" s="106">
        <v>517.02467000000001</v>
      </c>
      <c r="I43" s="94"/>
      <c r="J43" s="52"/>
      <c r="K43" s="106">
        <v>520.75818000000004</v>
      </c>
      <c r="L43" s="94"/>
      <c r="M43" s="52"/>
      <c r="N43" s="106">
        <v>505.04403000000002</v>
      </c>
      <c r="O43" s="91"/>
      <c r="P43" s="52"/>
      <c r="Q43" s="93">
        <v>515.79688927777659</v>
      </c>
      <c r="R43" s="98"/>
      <c r="S43" s="59"/>
      <c r="U43" s="11"/>
    </row>
    <row r="44" spans="1:32" ht="13.5" thickBot="1" x14ac:dyDescent="0.25">
      <c r="A44" s="60" t="s">
        <v>70</v>
      </c>
      <c r="B44" s="107">
        <v>510.15634999999997</v>
      </c>
      <c r="C44" s="108"/>
      <c r="D44" s="109"/>
      <c r="E44" s="110">
        <v>506.31184000000002</v>
      </c>
      <c r="F44" s="91"/>
      <c r="G44" s="109"/>
      <c r="H44" s="107">
        <v>513.66702999999995</v>
      </c>
      <c r="I44" s="108"/>
      <c r="J44" s="62"/>
      <c r="K44" s="107">
        <v>516.26562999999999</v>
      </c>
      <c r="L44" s="108"/>
      <c r="M44" s="62"/>
      <c r="N44" s="111">
        <v>498.75161000000003</v>
      </c>
      <c r="O44" s="91"/>
      <c r="P44" s="109"/>
      <c r="Q44" s="112">
        <v>511.08577409989368</v>
      </c>
      <c r="R44" s="113"/>
      <c r="S44" s="114"/>
      <c r="U44" s="11"/>
    </row>
    <row r="45" spans="1:32" ht="13.5" thickBot="1" x14ac:dyDescent="0.25">
      <c r="A45" s="115" t="s">
        <v>102</v>
      </c>
      <c r="B45" s="183">
        <v>492.867523333333</v>
      </c>
      <c r="C45" s="78">
        <v>508.25138821353301</v>
      </c>
      <c r="D45" s="116">
        <v>3.1212981484673108E-2</v>
      </c>
      <c r="E45" s="184">
        <v>486.4966991666667</v>
      </c>
      <c r="F45" s="117">
        <v>501.2358976610609</v>
      </c>
      <c r="G45" s="116">
        <v>3.0296605341087357E-2</v>
      </c>
      <c r="H45" s="185">
        <v>491.78886999999992</v>
      </c>
      <c r="I45" s="119">
        <v>505.58535646347377</v>
      </c>
      <c r="J45" s="116">
        <v>2.8053677716362024E-2</v>
      </c>
      <c r="K45" s="185">
        <v>496.67082499999998</v>
      </c>
      <c r="L45" s="119">
        <v>514.75247635724668</v>
      </c>
      <c r="M45" s="116">
        <v>3.6405704637969549E-2</v>
      </c>
      <c r="N45" s="185">
        <v>484.51191166666672</v>
      </c>
      <c r="O45" s="120">
        <v>493.09391755051985</v>
      </c>
      <c r="P45" s="116">
        <v>1.771268296445383E-2</v>
      </c>
      <c r="Q45" s="118">
        <v>491.55543967475302</v>
      </c>
      <c r="R45" s="117">
        <v>505.73924930465756</v>
      </c>
      <c r="S45" s="116">
        <v>2.8854954060298033E-2</v>
      </c>
      <c r="U45" s="11"/>
    </row>
    <row r="46" spans="1:32" x14ac:dyDescent="0.2">
      <c r="A46" s="121" t="s">
        <v>76</v>
      </c>
    </row>
    <row r="47" spans="1:32" x14ac:dyDescent="0.2">
      <c r="B47" s="180"/>
      <c r="C47" s="122"/>
      <c r="D47" s="122"/>
      <c r="E47" s="181"/>
      <c r="F47" s="122"/>
      <c r="G47" s="123"/>
      <c r="H47" s="180"/>
      <c r="I47" s="122"/>
      <c r="J47" s="122"/>
      <c r="K47" s="180"/>
      <c r="L47" s="122"/>
      <c r="N47" s="182"/>
      <c r="R47" s="125"/>
    </row>
    <row r="48" spans="1:32" x14ac:dyDescent="0.2">
      <c r="E48" s="126" t="s">
        <v>77</v>
      </c>
      <c r="F48" s="127"/>
      <c r="G48" s="127"/>
      <c r="H48" s="127"/>
      <c r="I48" s="127"/>
      <c r="J48" s="127"/>
      <c r="K48" s="127"/>
      <c r="L48" s="127"/>
      <c r="M48" s="127"/>
      <c r="N48" s="124"/>
      <c r="P48" s="178"/>
    </row>
    <row r="49" spans="1:21" ht="13.5" thickBot="1" x14ac:dyDescent="0.25">
      <c r="N49" s="124"/>
    </row>
    <row r="50" spans="1:21" ht="12.75" customHeight="1" x14ac:dyDescent="0.2">
      <c r="A50" s="86"/>
      <c r="B50" s="210" t="s">
        <v>44</v>
      </c>
      <c r="C50" s="210"/>
      <c r="D50" s="210"/>
      <c r="E50" s="210" t="s">
        <v>45</v>
      </c>
      <c r="F50" s="210"/>
      <c r="G50" s="210"/>
      <c r="H50" s="211" t="s">
        <v>46</v>
      </c>
      <c r="I50" s="211"/>
      <c r="J50" s="211"/>
      <c r="K50" s="210" t="s">
        <v>47</v>
      </c>
      <c r="L50" s="210"/>
      <c r="M50" s="210"/>
      <c r="N50" s="212" t="s">
        <v>48</v>
      </c>
      <c r="O50" s="212"/>
      <c r="P50" s="212"/>
      <c r="Q50" s="213" t="s">
        <v>49</v>
      </c>
      <c r="R50" s="213"/>
      <c r="S50" s="213"/>
    </row>
    <row r="51" spans="1:21" ht="13.5" thickBot="1" x14ac:dyDescent="0.25">
      <c r="A51" s="15" t="s">
        <v>75</v>
      </c>
      <c r="B51" s="16" t="s">
        <v>113</v>
      </c>
      <c r="C51" s="17" t="s">
        <v>115</v>
      </c>
      <c r="D51" s="18" t="s">
        <v>52</v>
      </c>
      <c r="E51" s="16" t="s">
        <v>113</v>
      </c>
      <c r="F51" s="17" t="s">
        <v>115</v>
      </c>
      <c r="G51" s="18" t="s">
        <v>52</v>
      </c>
      <c r="H51" s="16" t="s">
        <v>113</v>
      </c>
      <c r="I51" s="17" t="s">
        <v>115</v>
      </c>
      <c r="J51" s="18" t="s">
        <v>52</v>
      </c>
      <c r="K51" s="16" t="s">
        <v>113</v>
      </c>
      <c r="L51" s="17" t="s">
        <v>115</v>
      </c>
      <c r="M51" s="18" t="s">
        <v>52</v>
      </c>
      <c r="N51" s="16" t="s">
        <v>113</v>
      </c>
      <c r="O51" s="17" t="s">
        <v>115</v>
      </c>
      <c r="P51" s="18" t="s">
        <v>52</v>
      </c>
      <c r="Q51" s="16" t="s">
        <v>113</v>
      </c>
      <c r="R51" s="17" t="s">
        <v>115</v>
      </c>
      <c r="S51" s="18" t="s">
        <v>52</v>
      </c>
    </row>
    <row r="52" spans="1:21" x14ac:dyDescent="0.2">
      <c r="A52" s="24" t="s">
        <v>57</v>
      </c>
      <c r="B52" s="87">
        <v>441.27611999999999</v>
      </c>
      <c r="C52" s="108">
        <v>484.57065</v>
      </c>
      <c r="D52" s="92">
        <v>9.8112107222117606E-2</v>
      </c>
      <c r="E52" s="128">
        <v>438.59508</v>
      </c>
      <c r="F52" s="129">
        <v>477.45801999999998</v>
      </c>
      <c r="G52" s="89">
        <v>8.8607788304419621E-2</v>
      </c>
      <c r="H52" s="87">
        <v>427.67106999999999</v>
      </c>
      <c r="I52" s="108">
        <v>464.18437999999998</v>
      </c>
      <c r="J52" s="52">
        <v>8.5377086647455469E-2</v>
      </c>
      <c r="K52" s="87">
        <v>435.97680000000003</v>
      </c>
      <c r="L52" s="108">
        <v>480.75495999999998</v>
      </c>
      <c r="M52" s="92">
        <v>0.10270766701347411</v>
      </c>
      <c r="N52" s="128">
        <v>442.93036999999998</v>
      </c>
      <c r="O52" s="129">
        <v>472.09323000000001</v>
      </c>
      <c r="P52" s="89">
        <v>6.5840732483527953E-2</v>
      </c>
      <c r="Q52" s="106">
        <v>434.22997234092344</v>
      </c>
      <c r="R52" s="94">
        <v>472.45171419128121</v>
      </c>
      <c r="S52" s="59">
        <v>8.8021887674646804E-2</v>
      </c>
    </row>
    <row r="53" spans="1:21" x14ac:dyDescent="0.2">
      <c r="A53" s="44" t="s">
        <v>58</v>
      </c>
      <c r="B53" s="87">
        <v>440.08018000000004</v>
      </c>
      <c r="C53" s="108">
        <v>474.48212000000001</v>
      </c>
      <c r="D53" s="52">
        <v>7.8171982205606172E-2</v>
      </c>
      <c r="E53" s="128">
        <v>438.40947999999997</v>
      </c>
      <c r="F53" s="129">
        <v>476.41138999999998</v>
      </c>
      <c r="G53" s="96">
        <v>8.6681314464276626E-2</v>
      </c>
      <c r="H53" s="87">
        <v>427.45013999999998</v>
      </c>
      <c r="I53" s="108">
        <v>460.37052999999997</v>
      </c>
      <c r="J53" s="52">
        <v>7.7015742701593171E-2</v>
      </c>
      <c r="K53" s="87">
        <v>440.29376000000002</v>
      </c>
      <c r="L53" s="108">
        <v>479.84834999999998</v>
      </c>
      <c r="M53" s="52">
        <v>8.9836817128637003E-2</v>
      </c>
      <c r="N53" s="128">
        <v>443.06984999999997</v>
      </c>
      <c r="O53" s="129">
        <v>471.43092000000001</v>
      </c>
      <c r="P53" s="96">
        <v>6.4010381207387557E-2</v>
      </c>
      <c r="Q53" s="106">
        <v>434.71953886236315</v>
      </c>
      <c r="R53" s="94">
        <v>468.69589846854853</v>
      </c>
      <c r="S53" s="59">
        <v>7.8156964591698852E-2</v>
      </c>
      <c r="U53" s="11"/>
    </row>
    <row r="54" spans="1:21" x14ac:dyDescent="0.2">
      <c r="A54" s="44" t="s">
        <v>59</v>
      </c>
      <c r="B54" s="87">
        <v>451.83614999999998</v>
      </c>
      <c r="C54" s="108">
        <v>486.53933000000001</v>
      </c>
      <c r="D54" s="52">
        <v>7.6804788638536348E-2</v>
      </c>
      <c r="E54" s="128">
        <v>439.47566</v>
      </c>
      <c r="F54" s="129">
        <v>476.47275999999999</v>
      </c>
      <c r="G54" s="96">
        <v>8.4184639486063917E-2</v>
      </c>
      <c r="H54" s="87">
        <v>434.19513999999998</v>
      </c>
      <c r="I54" s="108">
        <v>467.07497999999998</v>
      </c>
      <c r="J54" s="52">
        <v>7.5725951239343781E-2</v>
      </c>
      <c r="K54" s="87">
        <v>444.98414000000002</v>
      </c>
      <c r="L54" s="108">
        <v>484.75990000000002</v>
      </c>
      <c r="M54" s="52">
        <v>8.9386916126943383E-2</v>
      </c>
      <c r="N54" s="128">
        <v>450.17460999999997</v>
      </c>
      <c r="O54" s="129">
        <v>471.56455</v>
      </c>
      <c r="P54" s="96">
        <v>4.7514763215988687E-2</v>
      </c>
      <c r="Q54" s="106">
        <v>441.59717553301164</v>
      </c>
      <c r="R54" s="94">
        <v>474.60366685336902</v>
      </c>
      <c r="S54" s="59">
        <v>7.4743438475389334E-2</v>
      </c>
      <c r="U54" s="11"/>
    </row>
    <row r="55" spans="1:21" x14ac:dyDescent="0.2">
      <c r="A55" s="44" t="s">
        <v>60</v>
      </c>
      <c r="B55" s="87">
        <v>457.26147000000003</v>
      </c>
      <c r="C55" s="108">
        <v>487.42946000000001</v>
      </c>
      <c r="D55" s="52">
        <v>6.5975359787038279E-2</v>
      </c>
      <c r="E55" s="128">
        <v>451.68723</v>
      </c>
      <c r="F55" s="129">
        <v>478.54602</v>
      </c>
      <c r="G55" s="96">
        <v>5.9463248496088861E-2</v>
      </c>
      <c r="H55" s="87">
        <v>442.79791</v>
      </c>
      <c r="I55" s="108">
        <v>474.04147</v>
      </c>
      <c r="J55" s="52">
        <v>7.0559411628659197E-2</v>
      </c>
      <c r="K55" s="87">
        <v>457.59181000000001</v>
      </c>
      <c r="L55" s="108">
        <v>488.65508999999997</v>
      </c>
      <c r="M55" s="52">
        <v>6.7884256931958653E-2</v>
      </c>
      <c r="N55" s="128">
        <v>446.85460999999998</v>
      </c>
      <c r="O55" s="129">
        <v>467.78823</v>
      </c>
      <c r="P55" s="96">
        <v>4.6846601851103342E-2</v>
      </c>
      <c r="Q55" s="106">
        <v>448.91143867190186</v>
      </c>
      <c r="R55" s="94">
        <v>478.22741257290215</v>
      </c>
      <c r="S55" s="59">
        <v>6.5304582096930242E-2</v>
      </c>
      <c r="T55" s="130"/>
      <c r="U55" s="11"/>
    </row>
    <row r="56" spans="1:21" x14ac:dyDescent="0.2">
      <c r="A56" s="44" t="s">
        <v>61</v>
      </c>
      <c r="B56" s="87">
        <v>459.11811999999998</v>
      </c>
      <c r="C56" s="108">
        <v>487.15474999999998</v>
      </c>
      <c r="D56" s="52">
        <v>6.1066267652428952E-2</v>
      </c>
      <c r="E56" s="128">
        <v>454.75688000000002</v>
      </c>
      <c r="F56" s="129">
        <v>482.44117</v>
      </c>
      <c r="G56" s="96">
        <v>6.0877121859046923E-2</v>
      </c>
      <c r="H56" s="87">
        <v>445.34989999999999</v>
      </c>
      <c r="I56" s="108">
        <v>474.13337000000001</v>
      </c>
      <c r="J56" s="52">
        <v>6.4631136102197395E-2</v>
      </c>
      <c r="K56" s="87">
        <v>459.22861999999998</v>
      </c>
      <c r="L56" s="108">
        <v>490.17025000000001</v>
      </c>
      <c r="M56" s="52">
        <v>6.7377399082835909E-2</v>
      </c>
      <c r="N56" s="128">
        <v>453.12153999999998</v>
      </c>
      <c r="O56" s="129">
        <v>475.30623000000003</v>
      </c>
      <c r="P56" s="96">
        <v>4.8959689711506549E-2</v>
      </c>
      <c r="Q56" s="106">
        <v>451.6641814928729</v>
      </c>
      <c r="R56" s="94">
        <v>479.70435008915621</v>
      </c>
      <c r="S56" s="59">
        <v>6.2081895676568744E-2</v>
      </c>
      <c r="U56" s="11"/>
    </row>
    <row r="57" spans="1:21" x14ac:dyDescent="0.2">
      <c r="A57" s="44" t="s">
        <v>62</v>
      </c>
      <c r="B57" s="87">
        <v>465.15703000000002</v>
      </c>
      <c r="C57" s="108">
        <v>489.02233000000001</v>
      </c>
      <c r="D57" s="52">
        <v>5.1305899859236836E-2</v>
      </c>
      <c r="E57" s="128">
        <v>456.42356999999998</v>
      </c>
      <c r="F57" s="129">
        <v>483.67849000000001</v>
      </c>
      <c r="G57" s="96">
        <v>5.9714094081513069E-2</v>
      </c>
      <c r="H57" s="87">
        <v>451.39530000000002</v>
      </c>
      <c r="I57" s="108">
        <v>475.96415999999999</v>
      </c>
      <c r="J57" s="52">
        <v>5.4428701406505464E-2</v>
      </c>
      <c r="K57" s="87">
        <v>462.14928999999995</v>
      </c>
      <c r="L57" s="108">
        <v>490.00301000000002</v>
      </c>
      <c r="M57" s="52">
        <v>6.0269961682728246E-2</v>
      </c>
      <c r="N57" s="128">
        <v>456.71483999999998</v>
      </c>
      <c r="O57" s="129">
        <v>475.64555999999999</v>
      </c>
      <c r="P57" s="96">
        <v>4.1449758891127786E-2</v>
      </c>
      <c r="Q57" s="106">
        <v>456.57692307235493</v>
      </c>
      <c r="R57" s="94">
        <v>480.94037338689725</v>
      </c>
      <c r="S57" s="59">
        <v>5.336110758861401E-2</v>
      </c>
      <c r="U57" s="11"/>
    </row>
    <row r="58" spans="1:21" x14ac:dyDescent="0.2">
      <c r="A58" s="44" t="s">
        <v>63</v>
      </c>
      <c r="B58" s="87">
        <v>470.88252999999997</v>
      </c>
      <c r="C58" s="108">
        <v>491.25763999999998</v>
      </c>
      <c r="D58" s="52">
        <v>4.3270048689213469E-2</v>
      </c>
      <c r="E58" s="128">
        <v>460.93333999999999</v>
      </c>
      <c r="F58" s="129">
        <v>478.83301999999998</v>
      </c>
      <c r="G58" s="96">
        <v>3.8833554543917348E-2</v>
      </c>
      <c r="H58" s="87">
        <v>455.01666999999998</v>
      </c>
      <c r="I58" s="108">
        <v>476.40969999999999</v>
      </c>
      <c r="J58" s="52">
        <v>4.701592581212477E-2</v>
      </c>
      <c r="K58" s="87">
        <v>466.23176999999998</v>
      </c>
      <c r="L58" s="108">
        <v>487.88486</v>
      </c>
      <c r="M58" s="52">
        <v>4.6442759574277792E-2</v>
      </c>
      <c r="N58" s="128">
        <v>458.78928000000002</v>
      </c>
      <c r="O58" s="129">
        <v>471.89357999999999</v>
      </c>
      <c r="P58" s="96">
        <v>2.8562785948267999E-2</v>
      </c>
      <c r="Q58" s="106">
        <v>460.48411503672349</v>
      </c>
      <c r="R58" s="94">
        <v>480.3847879174391</v>
      </c>
      <c r="S58" s="59">
        <v>4.32168498996508E-2</v>
      </c>
      <c r="U58" s="11"/>
    </row>
    <row r="59" spans="1:21" x14ac:dyDescent="0.2">
      <c r="A59" s="44" t="s">
        <v>64</v>
      </c>
      <c r="B59" s="87">
        <v>478.86759999999992</v>
      </c>
      <c r="C59" s="108"/>
      <c r="D59" s="52"/>
      <c r="E59" s="128">
        <v>478.25402000000003</v>
      </c>
      <c r="F59" s="129"/>
      <c r="G59" s="96"/>
      <c r="H59" s="87">
        <v>459.33306000000005</v>
      </c>
      <c r="I59" s="108"/>
      <c r="J59" s="52"/>
      <c r="K59" s="87">
        <v>472.96503000000001</v>
      </c>
      <c r="L59" s="108"/>
      <c r="M59" s="52"/>
      <c r="N59" s="128">
        <v>465.98417999999992</v>
      </c>
      <c r="O59" s="129"/>
      <c r="P59" s="96"/>
      <c r="Q59" s="106">
        <v>467.03663038270719</v>
      </c>
      <c r="R59" s="94"/>
      <c r="S59" s="59"/>
      <c r="T59" s="131"/>
      <c r="U59" s="11"/>
    </row>
    <row r="60" spans="1:21" x14ac:dyDescent="0.2">
      <c r="A60" s="44" t="s">
        <v>65</v>
      </c>
      <c r="B60" s="87">
        <v>485.78998000000001</v>
      </c>
      <c r="C60" s="88"/>
      <c r="D60" s="52"/>
      <c r="E60" s="97">
        <v>468.19853999999998</v>
      </c>
      <c r="F60" s="91"/>
      <c r="G60" s="96"/>
      <c r="H60" s="87">
        <v>465.61579999999998</v>
      </c>
      <c r="I60" s="88"/>
      <c r="J60" s="52"/>
      <c r="K60" s="87">
        <v>473.55259999999998</v>
      </c>
      <c r="L60" s="88"/>
      <c r="M60" s="52"/>
      <c r="N60" s="97">
        <v>496.62342000000001</v>
      </c>
      <c r="O60" s="91"/>
      <c r="P60" s="96"/>
      <c r="Q60" s="106">
        <v>474.91062081511535</v>
      </c>
      <c r="R60" s="94"/>
      <c r="S60" s="59"/>
      <c r="T60" s="132"/>
      <c r="U60" s="11"/>
    </row>
    <row r="61" spans="1:21" x14ac:dyDescent="0.2">
      <c r="A61" s="44" t="s">
        <v>66</v>
      </c>
      <c r="B61" s="99">
        <v>483.95337999999992</v>
      </c>
      <c r="C61" s="133"/>
      <c r="D61" s="27"/>
      <c r="E61" s="102">
        <v>475.97656000000001</v>
      </c>
      <c r="F61" s="103"/>
      <c r="G61" s="101"/>
      <c r="H61" s="99">
        <v>467.60563000000002</v>
      </c>
      <c r="I61" s="100"/>
      <c r="J61" s="27"/>
      <c r="K61" s="99">
        <v>479.69961000000001</v>
      </c>
      <c r="L61" s="100"/>
      <c r="M61" s="27"/>
      <c r="N61" s="102">
        <v>473.64924999999999</v>
      </c>
      <c r="O61" s="103"/>
      <c r="P61" s="101"/>
      <c r="Q61" s="104">
        <v>473.84529699170747</v>
      </c>
      <c r="R61" s="105"/>
      <c r="S61" s="38"/>
      <c r="U61" s="11"/>
    </row>
    <row r="62" spans="1:21" x14ac:dyDescent="0.2">
      <c r="A62" s="44" t="s">
        <v>68</v>
      </c>
      <c r="B62" s="106">
        <v>483.88862</v>
      </c>
      <c r="C62" s="94"/>
      <c r="D62" s="52"/>
      <c r="E62" s="97">
        <v>478.87536999999998</v>
      </c>
      <c r="F62" s="91"/>
      <c r="G62" s="96"/>
      <c r="H62" s="106">
        <v>469.99070999999998</v>
      </c>
      <c r="I62" s="94"/>
      <c r="J62" s="52"/>
      <c r="K62" s="106">
        <v>481.38422000000003</v>
      </c>
      <c r="L62" s="94"/>
      <c r="M62" s="52"/>
      <c r="N62" s="97">
        <v>476.91620999999998</v>
      </c>
      <c r="O62" s="91"/>
      <c r="P62" s="96"/>
      <c r="Q62" s="106">
        <v>475.85253466504423</v>
      </c>
      <c r="R62" s="94"/>
      <c r="S62" s="59"/>
      <c r="U62" s="11"/>
    </row>
    <row r="63" spans="1:21" x14ac:dyDescent="0.2">
      <c r="A63" s="134" t="s">
        <v>70</v>
      </c>
      <c r="B63" s="135">
        <v>483.17687999999998</v>
      </c>
      <c r="C63" s="113"/>
      <c r="D63" s="62"/>
      <c r="E63" s="136">
        <v>478.81738999999999</v>
      </c>
      <c r="F63" s="137"/>
      <c r="G63" s="109"/>
      <c r="H63" s="135">
        <v>468.27316999999999</v>
      </c>
      <c r="I63" s="113"/>
      <c r="J63" s="62"/>
      <c r="K63" s="135">
        <v>482.93227999999999</v>
      </c>
      <c r="L63" s="113"/>
      <c r="M63" s="62"/>
      <c r="N63" s="136">
        <v>480.02654000000001</v>
      </c>
      <c r="O63" s="137"/>
      <c r="P63" s="109"/>
      <c r="Q63" s="135">
        <v>475.63665591953662</v>
      </c>
      <c r="R63" s="113"/>
      <c r="S63" s="114"/>
      <c r="U63" s="11"/>
    </row>
    <row r="64" spans="1:21" x14ac:dyDescent="0.2">
      <c r="A64" s="121" t="s">
        <v>76</v>
      </c>
    </row>
    <row r="65" spans="1:28" x14ac:dyDescent="0.2">
      <c r="A65" s="123"/>
      <c r="R65" s="125"/>
    </row>
    <row r="66" spans="1:28" ht="13.5" thickBot="1" x14ac:dyDescent="0.25">
      <c r="A66" s="2" t="s">
        <v>78</v>
      </c>
    </row>
    <row r="67" spans="1:28" x14ac:dyDescent="0.2">
      <c r="A67" s="86"/>
      <c r="B67" s="210" t="s">
        <v>44</v>
      </c>
      <c r="C67" s="210"/>
      <c r="D67" s="210"/>
      <c r="E67" s="210" t="s">
        <v>45</v>
      </c>
      <c r="F67" s="210"/>
      <c r="G67" s="210"/>
      <c r="H67" s="211" t="s">
        <v>46</v>
      </c>
      <c r="I67" s="211"/>
      <c r="J67" s="211"/>
      <c r="K67" s="210" t="s">
        <v>47</v>
      </c>
      <c r="L67" s="210"/>
      <c r="M67" s="210"/>
      <c r="N67" s="212" t="s">
        <v>48</v>
      </c>
      <c r="O67" s="212"/>
      <c r="P67" s="212"/>
      <c r="Q67" s="213" t="s">
        <v>49</v>
      </c>
      <c r="R67" s="213"/>
      <c r="S67" s="213"/>
    </row>
    <row r="68" spans="1:28" ht="13.5" thickBot="1" x14ac:dyDescent="0.25">
      <c r="A68" s="15" t="s">
        <v>79</v>
      </c>
      <c r="B68" s="16" t="s">
        <v>113</v>
      </c>
      <c r="C68" s="17" t="s">
        <v>115</v>
      </c>
      <c r="D68" s="18" t="s">
        <v>52</v>
      </c>
      <c r="E68" s="16" t="s">
        <v>113</v>
      </c>
      <c r="F68" s="17" t="s">
        <v>115</v>
      </c>
      <c r="G68" s="18" t="s">
        <v>52</v>
      </c>
      <c r="H68" s="16" t="s">
        <v>113</v>
      </c>
      <c r="I68" s="17" t="s">
        <v>115</v>
      </c>
      <c r="J68" s="18" t="s">
        <v>52</v>
      </c>
      <c r="K68" s="16" t="s">
        <v>113</v>
      </c>
      <c r="L68" s="17" t="s">
        <v>115</v>
      </c>
      <c r="M68" s="18" t="s">
        <v>52</v>
      </c>
      <c r="N68" s="16" t="s">
        <v>113</v>
      </c>
      <c r="O68" s="17" t="s">
        <v>115</v>
      </c>
      <c r="P68" s="18" t="s">
        <v>52</v>
      </c>
      <c r="Q68" s="16" t="s">
        <v>113</v>
      </c>
      <c r="R68" s="17" t="s">
        <v>115</v>
      </c>
      <c r="S68" s="18" t="s">
        <v>52</v>
      </c>
    </row>
    <row r="69" spans="1:28" x14ac:dyDescent="0.2">
      <c r="A69" s="138" t="s">
        <v>57</v>
      </c>
      <c r="B69" s="139">
        <v>42.304310000000001</v>
      </c>
      <c r="C69" s="140">
        <v>41.83464</v>
      </c>
      <c r="D69" s="92">
        <v>-1.1102178477795821E-2</v>
      </c>
      <c r="E69" s="141">
        <v>42.519469999999998</v>
      </c>
      <c r="F69" s="142">
        <v>41.793950000000002</v>
      </c>
      <c r="G69" s="89">
        <v>-1.7063241851321242E-2</v>
      </c>
      <c r="H69" s="139">
        <v>42.768729999999998</v>
      </c>
      <c r="I69" s="140">
        <v>42.180129999999998</v>
      </c>
      <c r="J69" s="92">
        <v>-1.3762391354618209E-2</v>
      </c>
      <c r="K69" s="139">
        <v>43.005929999999999</v>
      </c>
      <c r="L69" s="140">
        <v>42.39978</v>
      </c>
      <c r="M69" s="92">
        <v>-1.4094567888660925E-2</v>
      </c>
      <c r="N69" s="141">
        <v>42.502960000000002</v>
      </c>
      <c r="O69" s="142">
        <v>41.591999999999999</v>
      </c>
      <c r="P69" s="89">
        <v>-2.1432860205501059E-2</v>
      </c>
      <c r="Q69" s="143">
        <v>42.687072245924874</v>
      </c>
      <c r="R69" s="144">
        <v>42.061568656246799</v>
      </c>
      <c r="S69" s="59">
        <v>-1.4653232390229975E-2</v>
      </c>
    </row>
    <row r="70" spans="1:28" x14ac:dyDescent="0.2">
      <c r="A70" s="44" t="s">
        <v>58</v>
      </c>
      <c r="B70" s="139">
        <v>41.23565</v>
      </c>
      <c r="C70" s="140">
        <v>41.052079999999997</v>
      </c>
      <c r="D70" s="52">
        <v>-4.4517304807855096E-3</v>
      </c>
      <c r="E70" s="141">
        <v>41.742620000000002</v>
      </c>
      <c r="F70" s="142">
        <v>41.288690000000003</v>
      </c>
      <c r="G70" s="96">
        <v>-1.0874497096732272E-2</v>
      </c>
      <c r="H70" s="139">
        <v>41.634749999999997</v>
      </c>
      <c r="I70" s="140">
        <v>41.204970000000003</v>
      </c>
      <c r="J70" s="52">
        <v>-1.03226271323833E-2</v>
      </c>
      <c r="K70" s="139">
        <v>41.89105</v>
      </c>
      <c r="L70" s="140">
        <v>41.557409999999997</v>
      </c>
      <c r="M70" s="52">
        <v>-7.9644697375692575E-3</v>
      </c>
      <c r="N70" s="141">
        <v>41.324950000000001</v>
      </c>
      <c r="O70" s="142">
        <v>40.960180000000001</v>
      </c>
      <c r="P70" s="96">
        <v>-8.8268709339031082E-3</v>
      </c>
      <c r="Q70" s="143">
        <v>41.580057974872737</v>
      </c>
      <c r="R70" s="144">
        <v>41.216080916189838</v>
      </c>
      <c r="S70" s="59">
        <v>-8.7536448097993436E-3</v>
      </c>
      <c r="U70" s="145" t="s">
        <v>80</v>
      </c>
      <c r="X70" s="11"/>
      <c r="Y70" s="11"/>
      <c r="Z70" s="11"/>
      <c r="AA70" s="11"/>
      <c r="AB70" s="11"/>
    </row>
    <row r="71" spans="1:28" ht="12.75" customHeight="1" x14ac:dyDescent="0.2">
      <c r="A71" s="44" t="s">
        <v>59</v>
      </c>
      <c r="B71" s="139">
        <v>40.972560000000001</v>
      </c>
      <c r="C71" s="140">
        <v>40.55442</v>
      </c>
      <c r="D71" s="52">
        <v>-1.020536671372263E-2</v>
      </c>
      <c r="E71" s="141">
        <v>41.322400000000002</v>
      </c>
      <c r="F71" s="142">
        <v>40.783250000000002</v>
      </c>
      <c r="G71" s="96">
        <v>-1.3047402861402047E-2</v>
      </c>
      <c r="H71" s="139">
        <v>41.046500000000002</v>
      </c>
      <c r="I71" s="140">
        <v>40.605269999999997</v>
      </c>
      <c r="J71" s="52">
        <v>-1.0749515793064046E-2</v>
      </c>
      <c r="K71" s="139">
        <v>41.511189999999999</v>
      </c>
      <c r="L71" s="140">
        <v>41.122880000000002</v>
      </c>
      <c r="M71" s="52">
        <v>-9.3543451777701181E-3</v>
      </c>
      <c r="N71" s="141">
        <v>41.006950000000003</v>
      </c>
      <c r="O71" s="142">
        <v>40.405279999999998</v>
      </c>
      <c r="P71" s="96">
        <v>-1.4672390899591603E-2</v>
      </c>
      <c r="Q71" s="143">
        <v>41.130834957156068</v>
      </c>
      <c r="R71" s="144">
        <v>40.673270767721768</v>
      </c>
      <c r="S71" s="59">
        <v>-1.1124602501041414E-2</v>
      </c>
      <c r="U71" s="209" t="s">
        <v>81</v>
      </c>
      <c r="V71" s="209"/>
      <c r="W71" s="209"/>
      <c r="X71" s="209"/>
      <c r="Y71" s="209"/>
      <c r="Z71" s="209"/>
      <c r="AA71" s="146"/>
    </row>
    <row r="72" spans="1:28" x14ac:dyDescent="0.2">
      <c r="A72" s="44" t="s">
        <v>60</v>
      </c>
      <c r="B72" s="139">
        <v>40.669939999999997</v>
      </c>
      <c r="C72" s="140">
        <v>40.211500000000001</v>
      </c>
      <c r="D72" s="52">
        <v>-1.1272207433794978E-2</v>
      </c>
      <c r="E72" s="141">
        <v>40.81982</v>
      </c>
      <c r="F72" s="142">
        <v>40.485480000000003</v>
      </c>
      <c r="G72" s="96">
        <v>-8.1906289640668595E-3</v>
      </c>
      <c r="H72" s="139">
        <v>40.730789999999999</v>
      </c>
      <c r="I72" s="140">
        <v>40.277239999999999</v>
      </c>
      <c r="J72" s="52">
        <v>-1.1135310658104136E-2</v>
      </c>
      <c r="K72" s="139">
        <v>41.08135</v>
      </c>
      <c r="L72" s="140">
        <v>40.897399999999998</v>
      </c>
      <c r="M72" s="52">
        <v>-4.4777009518918165E-3</v>
      </c>
      <c r="N72" s="141">
        <v>40.522959999999998</v>
      </c>
      <c r="O72" s="142">
        <v>40.298699999999997</v>
      </c>
      <c r="P72" s="96">
        <v>-5.5341465677729573E-3</v>
      </c>
      <c r="Q72" s="143">
        <v>40.761725914699568</v>
      </c>
      <c r="R72" s="144">
        <v>40.392541739218927</v>
      </c>
      <c r="S72" s="59">
        <v>-9.0571281562811246E-3</v>
      </c>
      <c r="U72" s="209"/>
      <c r="V72" s="209"/>
      <c r="W72" s="209"/>
      <c r="X72" s="209"/>
      <c r="Y72" s="209"/>
      <c r="Z72" s="209"/>
      <c r="AA72" s="146"/>
    </row>
    <row r="73" spans="1:28" ht="12.75" customHeight="1" x14ac:dyDescent="0.2">
      <c r="A73" s="44" t="s">
        <v>61</v>
      </c>
      <c r="B73" s="139">
        <v>40.677239999999998</v>
      </c>
      <c r="C73" s="140">
        <v>40.659869999999998</v>
      </c>
      <c r="D73" s="52">
        <v>-4.2702012230921849E-4</v>
      </c>
      <c r="E73" s="141">
        <v>40.629399999999997</v>
      </c>
      <c r="F73" s="142">
        <v>40.744140000000002</v>
      </c>
      <c r="G73" s="96">
        <v>2.8240633629834644E-3</v>
      </c>
      <c r="H73" s="139">
        <v>40.715690000000002</v>
      </c>
      <c r="I73" s="140">
        <v>40.848089999999999</v>
      </c>
      <c r="J73" s="52">
        <v>3.2518176653766329E-3</v>
      </c>
      <c r="K73" s="139">
        <v>41.155029999999996</v>
      </c>
      <c r="L73" s="140">
        <v>41.454329999999999</v>
      </c>
      <c r="M73" s="52">
        <v>7.2725010770251508E-3</v>
      </c>
      <c r="N73" s="141">
        <v>40.058059999999998</v>
      </c>
      <c r="O73" s="142">
        <v>40.566789999999997</v>
      </c>
      <c r="P73" s="96">
        <v>1.2699816216761306E-2</v>
      </c>
      <c r="Q73" s="143">
        <v>40.693071923927995</v>
      </c>
      <c r="R73" s="144">
        <v>40.883427711843254</v>
      </c>
      <c r="S73" s="59">
        <v>4.677842662532683E-3</v>
      </c>
      <c r="U73" s="209" t="s">
        <v>82</v>
      </c>
      <c r="V73" s="209"/>
      <c r="W73" s="209"/>
      <c r="X73" s="209"/>
      <c r="Y73" s="209"/>
      <c r="Z73" s="209"/>
      <c r="AA73" s="146"/>
    </row>
    <row r="74" spans="1:28" x14ac:dyDescent="0.2">
      <c r="A74" s="44" t="s">
        <v>62</v>
      </c>
      <c r="B74" s="139">
        <v>41.962479999999992</v>
      </c>
      <c r="C74" s="140">
        <v>42.047669999999997</v>
      </c>
      <c r="D74" s="52">
        <v>2.0301469312586917E-3</v>
      </c>
      <c r="E74" s="141">
        <v>42.008949999999999</v>
      </c>
      <c r="F74" s="142">
        <v>42.246600000000001</v>
      </c>
      <c r="G74" s="96">
        <v>5.6571278263322089E-3</v>
      </c>
      <c r="H74" s="139">
        <v>41.95561</v>
      </c>
      <c r="I74" s="140">
        <v>42.113320000000002</v>
      </c>
      <c r="J74" s="52">
        <v>3.7589728763329777E-3</v>
      </c>
      <c r="K74" s="139">
        <v>42.548229999999997</v>
      </c>
      <c r="L74" s="140">
        <v>42.930729999999997</v>
      </c>
      <c r="M74" s="52">
        <v>8.9897981655171488E-3</v>
      </c>
      <c r="N74" s="141">
        <v>41.628019999999999</v>
      </c>
      <c r="O74" s="142">
        <v>41.721820000000001</v>
      </c>
      <c r="P74" s="96">
        <v>2.2532899715144161E-3</v>
      </c>
      <c r="Q74" s="143">
        <v>42.022728556489497</v>
      </c>
      <c r="R74" s="144">
        <v>42.204074125732156</v>
      </c>
      <c r="S74" s="59">
        <v>4.3154163347314256E-3</v>
      </c>
      <c r="U74" s="209"/>
      <c r="V74" s="209"/>
      <c r="W74" s="209"/>
      <c r="X74" s="209"/>
      <c r="Y74" s="209"/>
      <c r="Z74" s="209"/>
      <c r="AA74" s="146"/>
    </row>
    <row r="75" spans="1:28" x14ac:dyDescent="0.2">
      <c r="A75" s="44" t="s">
        <v>63</v>
      </c>
      <c r="B75" s="139">
        <v>42.958530000000003</v>
      </c>
      <c r="C75" s="140">
        <v>43.161990000000003</v>
      </c>
      <c r="D75" s="52">
        <v>4.7361955821114687E-3</v>
      </c>
      <c r="E75" s="141">
        <v>42.883719999999997</v>
      </c>
      <c r="F75" s="142">
        <v>43.874659999999999</v>
      </c>
      <c r="G75" s="96">
        <v>2.3107603538125909E-2</v>
      </c>
      <c r="H75" s="139">
        <v>43.029890000000002</v>
      </c>
      <c r="I75" s="140">
        <v>43.173259999999999</v>
      </c>
      <c r="J75" s="52">
        <v>3.3318700094282505E-3</v>
      </c>
      <c r="K75" s="139">
        <v>43.409170000000003</v>
      </c>
      <c r="L75" s="140">
        <v>44.056989999999999</v>
      </c>
      <c r="M75" s="52">
        <v>1.4923574903643599E-2</v>
      </c>
      <c r="N75" s="141">
        <v>42.571129999999997</v>
      </c>
      <c r="O75" s="142">
        <v>42.980710000000002</v>
      </c>
      <c r="P75" s="96">
        <v>9.6210741880706774E-3</v>
      </c>
      <c r="Q75" s="143">
        <v>43.015493330948154</v>
      </c>
      <c r="R75" s="144">
        <v>43.342491576620169</v>
      </c>
      <c r="S75" s="59">
        <v>7.6018713340375577E-3</v>
      </c>
    </row>
    <row r="76" spans="1:28" x14ac:dyDescent="0.2">
      <c r="A76" s="44" t="s">
        <v>64</v>
      </c>
      <c r="B76" s="139">
        <v>43.399149999999999</v>
      </c>
      <c r="C76" s="140"/>
      <c r="D76" s="52"/>
      <c r="E76" s="141">
        <v>43.480490000000003</v>
      </c>
      <c r="F76" s="142"/>
      <c r="G76" s="96"/>
      <c r="H76" s="139">
        <v>43.536380000000001</v>
      </c>
      <c r="I76" s="140"/>
      <c r="J76" s="52"/>
      <c r="K76" s="139">
        <v>43.997819999999997</v>
      </c>
      <c r="L76" s="140"/>
      <c r="M76" s="52"/>
      <c r="N76" s="141">
        <v>43.199869999999997</v>
      </c>
      <c r="O76" s="142"/>
      <c r="P76" s="96"/>
      <c r="Q76" s="143">
        <v>43.54961913200696</v>
      </c>
      <c r="R76" s="144"/>
      <c r="S76" s="59"/>
    </row>
    <row r="77" spans="1:28" x14ac:dyDescent="0.2">
      <c r="A77" s="44" t="s">
        <v>65</v>
      </c>
      <c r="B77" s="139">
        <v>43.470359999999999</v>
      </c>
      <c r="C77" s="140"/>
      <c r="D77" s="52"/>
      <c r="E77" s="147">
        <v>43.755200000000002</v>
      </c>
      <c r="F77" s="148"/>
      <c r="G77" s="96"/>
      <c r="H77" s="139">
        <v>43.739809999999999</v>
      </c>
      <c r="I77" s="140"/>
      <c r="J77" s="52"/>
      <c r="K77" s="139">
        <v>44.114040000000003</v>
      </c>
      <c r="L77" s="140"/>
      <c r="M77" s="52"/>
      <c r="N77" s="147">
        <v>43.613689999999998</v>
      </c>
      <c r="O77" s="148"/>
      <c r="P77" s="96"/>
      <c r="Q77" s="143">
        <v>43.748309872288303</v>
      </c>
      <c r="R77" s="144"/>
      <c r="S77" s="59"/>
    </row>
    <row r="78" spans="1:28" x14ac:dyDescent="0.2">
      <c r="A78" s="44" t="s">
        <v>66</v>
      </c>
      <c r="B78" s="149">
        <v>43.626919999999998</v>
      </c>
      <c r="C78" s="150"/>
      <c r="D78" s="151"/>
      <c r="E78" s="152">
        <v>43.850580000000001</v>
      </c>
      <c r="F78" s="153"/>
      <c r="G78" s="154"/>
      <c r="H78" s="155">
        <v>43.933019999999999</v>
      </c>
      <c r="I78" s="150"/>
      <c r="J78" s="151"/>
      <c r="K78" s="155">
        <v>44.240360000000003</v>
      </c>
      <c r="L78" s="150"/>
      <c r="M78" s="151"/>
      <c r="N78" s="156">
        <v>43.703290000000003</v>
      </c>
      <c r="O78" s="153"/>
      <c r="P78" s="154"/>
      <c r="Q78" s="155">
        <v>43.903130783970646</v>
      </c>
      <c r="R78" s="157"/>
      <c r="S78" s="158"/>
    </row>
    <row r="79" spans="1:28" x14ac:dyDescent="0.2">
      <c r="A79" s="44" t="s">
        <v>68</v>
      </c>
      <c r="B79" s="143">
        <v>43.286340000000003</v>
      </c>
      <c r="C79" s="144"/>
      <c r="D79" s="52"/>
      <c r="E79" s="147">
        <v>43.436700000000002</v>
      </c>
      <c r="F79" s="148"/>
      <c r="G79" s="96"/>
      <c r="H79" s="143">
        <v>43.674219999999998</v>
      </c>
      <c r="I79" s="144"/>
      <c r="J79" s="52"/>
      <c r="K79" s="143">
        <v>43.968130000000002</v>
      </c>
      <c r="L79" s="144"/>
      <c r="M79" s="52"/>
      <c r="N79" s="147">
        <v>43.358980000000003</v>
      </c>
      <c r="O79" s="148"/>
      <c r="P79" s="96"/>
      <c r="Q79" s="143">
        <v>43.607715734270229</v>
      </c>
      <c r="R79" s="144"/>
      <c r="S79" s="59"/>
    </row>
    <row r="80" spans="1:28" ht="13.5" thickBot="1" x14ac:dyDescent="0.25">
      <c r="A80" s="134" t="s">
        <v>70</v>
      </c>
      <c r="B80" s="159">
        <v>42.771270000000001</v>
      </c>
      <c r="C80" s="160"/>
      <c r="D80" s="62"/>
      <c r="E80" s="161">
        <v>42.823070000000001</v>
      </c>
      <c r="F80" s="162"/>
      <c r="G80" s="109"/>
      <c r="H80" s="159">
        <v>43.098770000000002</v>
      </c>
      <c r="I80" s="160"/>
      <c r="J80" s="63"/>
      <c r="K80" s="159">
        <v>43.414079999999998</v>
      </c>
      <c r="L80" s="160"/>
      <c r="M80" s="62"/>
      <c r="N80" s="161">
        <v>42.924799999999998</v>
      </c>
      <c r="O80" s="162"/>
      <c r="P80" s="109"/>
      <c r="Q80" s="159">
        <v>43.063739026187903</v>
      </c>
      <c r="R80" s="160"/>
      <c r="S80" s="114"/>
    </row>
    <row r="81" spans="1:19" ht="13.5" thickBot="1" x14ac:dyDescent="0.25">
      <c r="A81" s="68" t="s">
        <v>103</v>
      </c>
      <c r="B81" s="186">
        <v>42.797340000000005</v>
      </c>
      <c r="C81" s="163">
        <v>41.345758733276313</v>
      </c>
      <c r="D81" s="62">
        <v>-3.3917558117483315E-2</v>
      </c>
      <c r="E81" s="186">
        <v>43.121810000000004</v>
      </c>
      <c r="F81" s="163">
        <v>41.583381053720771</v>
      </c>
      <c r="G81" s="109">
        <v>-3.5676353712407516E-2</v>
      </c>
      <c r="H81" s="186">
        <v>42.912770000000002</v>
      </c>
      <c r="I81" s="163">
        <v>41.476618835577582</v>
      </c>
      <c r="J81" s="63">
        <v>-3.3466755103956691E-2</v>
      </c>
      <c r="K81" s="186">
        <v>43.442349999999998</v>
      </c>
      <c r="L81" s="163">
        <v>42.042915616691502</v>
      </c>
      <c r="M81" s="62">
        <v>-3.2213597637063773E-2</v>
      </c>
      <c r="N81" s="186">
        <v>42.84619</v>
      </c>
      <c r="O81" s="163">
        <v>41.207885950869482</v>
      </c>
      <c r="P81" s="109">
        <v>-3.8236866548239545E-2</v>
      </c>
      <c r="Q81" s="186">
        <v>42.472957249074</v>
      </c>
      <c r="R81" s="163">
        <v>41.527576679881847</v>
      </c>
      <c r="S81" s="114">
        <v>-2.2258411714733195E-2</v>
      </c>
    </row>
    <row r="82" spans="1:19" x14ac:dyDescent="0.2">
      <c r="B82" s="179"/>
      <c r="E82" s="179"/>
      <c r="H82" s="179"/>
      <c r="K82" s="179"/>
      <c r="N82" s="179"/>
      <c r="Q82" s="179"/>
    </row>
    <row r="83" spans="1:19" ht="13.5" thickBot="1" x14ac:dyDescent="0.25">
      <c r="A83" s="2" t="s">
        <v>83</v>
      </c>
    </row>
    <row r="84" spans="1:19" x14ac:dyDescent="0.2">
      <c r="A84" s="86"/>
      <c r="B84" s="210" t="s">
        <v>44</v>
      </c>
      <c r="C84" s="210"/>
      <c r="D84" s="210"/>
      <c r="E84" s="210" t="s">
        <v>45</v>
      </c>
      <c r="F84" s="210"/>
      <c r="G84" s="210"/>
      <c r="H84" s="211" t="s">
        <v>46</v>
      </c>
      <c r="I84" s="211"/>
      <c r="J84" s="211"/>
      <c r="K84" s="210" t="s">
        <v>47</v>
      </c>
      <c r="L84" s="210"/>
      <c r="M84" s="210"/>
      <c r="N84" s="212" t="s">
        <v>48</v>
      </c>
      <c r="O84" s="212"/>
      <c r="P84" s="212"/>
      <c r="Q84" s="213" t="s">
        <v>49</v>
      </c>
      <c r="R84" s="213"/>
      <c r="S84" s="213"/>
    </row>
    <row r="85" spans="1:19" ht="13.5" thickBot="1" x14ac:dyDescent="0.25">
      <c r="A85" s="15" t="s">
        <v>79</v>
      </c>
      <c r="B85" s="16" t="s">
        <v>113</v>
      </c>
      <c r="C85" s="17" t="s">
        <v>115</v>
      </c>
      <c r="D85" s="18" t="s">
        <v>52</v>
      </c>
      <c r="E85" s="16" t="s">
        <v>113</v>
      </c>
      <c r="F85" s="17" t="s">
        <v>115</v>
      </c>
      <c r="G85" s="18" t="s">
        <v>52</v>
      </c>
      <c r="H85" s="16" t="s">
        <v>113</v>
      </c>
      <c r="I85" s="17" t="s">
        <v>115</v>
      </c>
      <c r="J85" s="18" t="s">
        <v>52</v>
      </c>
      <c r="K85" s="16" t="s">
        <v>113</v>
      </c>
      <c r="L85" s="17" t="s">
        <v>115</v>
      </c>
      <c r="M85" s="18" t="s">
        <v>52</v>
      </c>
      <c r="N85" s="16" t="s">
        <v>113</v>
      </c>
      <c r="O85" s="17" t="s">
        <v>115</v>
      </c>
      <c r="P85" s="18" t="s">
        <v>52</v>
      </c>
      <c r="Q85" s="16" t="s">
        <v>113</v>
      </c>
      <c r="R85" s="17" t="s">
        <v>115</v>
      </c>
      <c r="S85" s="18" t="s">
        <v>52</v>
      </c>
    </row>
    <row r="86" spans="1:19" x14ac:dyDescent="0.2">
      <c r="A86" s="24" t="s">
        <v>57</v>
      </c>
      <c r="B86" s="139">
        <v>34.394140000000007</v>
      </c>
      <c r="C86" s="140">
        <v>33.92333</v>
      </c>
      <c r="D86" s="92">
        <v>-1.3688669058159575E-2</v>
      </c>
      <c r="E86" s="141">
        <v>34.275799999999997</v>
      </c>
      <c r="F86" s="142">
        <v>33.758499999999998</v>
      </c>
      <c r="G86" s="89">
        <v>-1.5092280851212725E-2</v>
      </c>
      <c r="H86" s="139">
        <v>34.618299999999998</v>
      </c>
      <c r="I86" s="140">
        <v>34.122309999999999</v>
      </c>
      <c r="J86" s="52">
        <v>-1.4327393315096359E-2</v>
      </c>
      <c r="K86" s="139">
        <v>34.785969999999999</v>
      </c>
      <c r="L86" s="140">
        <v>34.213149999999999</v>
      </c>
      <c r="M86" s="92">
        <v>-1.6466983671865387E-2</v>
      </c>
      <c r="N86" s="141">
        <v>34.109990000000003</v>
      </c>
      <c r="O86" s="142">
        <v>33.696300000000001</v>
      </c>
      <c r="P86" s="89">
        <v>-1.2128118477900518E-2</v>
      </c>
      <c r="Q86" s="143">
        <v>34.52215644593916</v>
      </c>
      <c r="R86" s="144">
        <v>34.027551148717187</v>
      </c>
      <c r="S86" s="59">
        <v>-1.4327184282259764E-2</v>
      </c>
    </row>
    <row r="87" spans="1:19" x14ac:dyDescent="0.2">
      <c r="A87" s="44" t="s">
        <v>58</v>
      </c>
      <c r="B87" s="139">
        <v>34.026919999999997</v>
      </c>
      <c r="C87" s="140">
        <v>33.67756</v>
      </c>
      <c r="D87" s="52">
        <v>-1.0267164938818962E-2</v>
      </c>
      <c r="E87" s="141">
        <v>33.94623</v>
      </c>
      <c r="F87" s="142">
        <v>33.570210000000003</v>
      </c>
      <c r="G87" s="96">
        <v>-1.1076929603081043E-2</v>
      </c>
      <c r="H87" s="139">
        <v>34.168810000000001</v>
      </c>
      <c r="I87" s="140">
        <v>33.807259999999999</v>
      </c>
      <c r="J87" s="52">
        <v>-1.0581287437285702E-2</v>
      </c>
      <c r="K87" s="139">
        <v>34.330590000000001</v>
      </c>
      <c r="L87" s="140">
        <v>33.90945</v>
      </c>
      <c r="M87" s="52">
        <v>-1.2267193776745455E-2</v>
      </c>
      <c r="N87" s="141">
        <v>33.695230000000002</v>
      </c>
      <c r="O87" s="142">
        <v>33.517650000000003</v>
      </c>
      <c r="P87" s="96">
        <v>-5.2701821593145182E-3</v>
      </c>
      <c r="Q87" s="143">
        <v>34.096667532853139</v>
      </c>
      <c r="R87" s="144">
        <v>33.752154948709425</v>
      </c>
      <c r="S87" s="59">
        <v>-1.0103995758874884E-2</v>
      </c>
    </row>
    <row r="88" spans="1:19" x14ac:dyDescent="0.2">
      <c r="A88" s="44" t="s">
        <v>59</v>
      </c>
      <c r="B88" s="139">
        <v>33.706899999999997</v>
      </c>
      <c r="C88" s="140">
        <v>33.211669999999998</v>
      </c>
      <c r="D88" s="52">
        <v>-1.4692244021253797E-2</v>
      </c>
      <c r="E88" s="141">
        <v>33.589709999999997</v>
      </c>
      <c r="F88" s="142">
        <v>33.127409999999998</v>
      </c>
      <c r="G88" s="96">
        <v>-1.376314353413588E-2</v>
      </c>
      <c r="H88" s="139">
        <v>33.76746</v>
      </c>
      <c r="I88" s="140">
        <v>33.332230000000003</v>
      </c>
      <c r="J88" s="52">
        <v>-1.2889035775862201E-2</v>
      </c>
      <c r="K88" s="139">
        <v>33.96613</v>
      </c>
      <c r="L88" s="140">
        <v>33.43477</v>
      </c>
      <c r="M88" s="52">
        <v>-1.56438192988132E-2</v>
      </c>
      <c r="N88" s="141">
        <v>33.346429999999998</v>
      </c>
      <c r="O88" s="142">
        <v>33.005540000000003</v>
      </c>
      <c r="P88" s="96">
        <v>-1.0222683507649655E-2</v>
      </c>
      <c r="Q88" s="143">
        <v>33.72564058030418</v>
      </c>
      <c r="R88" s="144">
        <v>33.27517457714346</v>
      </c>
      <c r="S88" s="59">
        <v>-1.3356781232608861E-2</v>
      </c>
    </row>
    <row r="89" spans="1:19" x14ac:dyDescent="0.2">
      <c r="A89" s="44" t="s">
        <v>60</v>
      </c>
      <c r="B89" s="139">
        <v>33.387450000000001</v>
      </c>
      <c r="C89" s="140">
        <v>32.838709999999999</v>
      </c>
      <c r="D89" s="52">
        <v>-1.6435516938250849E-2</v>
      </c>
      <c r="E89" s="141">
        <v>33.298549999999999</v>
      </c>
      <c r="F89" s="142">
        <v>32.830170000000003</v>
      </c>
      <c r="G89" s="96">
        <v>-1.4066077952343159E-2</v>
      </c>
      <c r="H89" s="139">
        <v>33.493009999999998</v>
      </c>
      <c r="I89" s="140">
        <v>32.952300000000001</v>
      </c>
      <c r="J89" s="52">
        <v>-1.6143965561769336E-2</v>
      </c>
      <c r="K89" s="139">
        <v>33.697380000000003</v>
      </c>
      <c r="L89" s="140">
        <v>33.067720000000001</v>
      </c>
      <c r="M89" s="52">
        <v>-1.8685725715174351E-2</v>
      </c>
      <c r="N89" s="141">
        <v>33.090699999999998</v>
      </c>
      <c r="O89" s="142">
        <v>32.8033</v>
      </c>
      <c r="P89" s="96">
        <v>-8.6852197143003629E-3</v>
      </c>
      <c r="Q89" s="143">
        <v>33.446663649766506</v>
      </c>
      <c r="R89" s="144">
        <v>32.927775254742365</v>
      </c>
      <c r="S89" s="59">
        <v>-1.5513905974528064E-2</v>
      </c>
    </row>
    <row r="90" spans="1:19" x14ac:dyDescent="0.2">
      <c r="A90" s="44" t="s">
        <v>61</v>
      </c>
      <c r="B90" s="139">
        <v>33.292580000000001</v>
      </c>
      <c r="C90" s="140">
        <v>33.149520000000003</v>
      </c>
      <c r="D90" s="52">
        <v>-4.2970535777040464E-3</v>
      </c>
      <c r="E90" s="141">
        <v>33.078159999999997</v>
      </c>
      <c r="F90" s="142">
        <v>33.184229999999999</v>
      </c>
      <c r="G90" s="96">
        <v>3.2066475281575801E-3</v>
      </c>
      <c r="H90" s="139">
        <v>33.420140000000004</v>
      </c>
      <c r="I90" s="140">
        <v>33.315719999999999</v>
      </c>
      <c r="J90" s="52">
        <v>-3.1244632727452926E-3</v>
      </c>
      <c r="K90" s="139">
        <v>33.568739999999998</v>
      </c>
      <c r="L90" s="140">
        <v>33.564529999999998</v>
      </c>
      <c r="M90" s="52">
        <v>-1.2541429913670576E-4</v>
      </c>
      <c r="N90" s="141">
        <v>32.965440000000001</v>
      </c>
      <c r="O90" s="142">
        <v>33.23545</v>
      </c>
      <c r="P90" s="171">
        <v>8.1906991079141456E-3</v>
      </c>
      <c r="Q90" s="143">
        <v>33.345082866559693</v>
      </c>
      <c r="R90" s="144">
        <v>33.316129189447423</v>
      </c>
      <c r="S90" s="59">
        <v>-8.6830424827966102E-4</v>
      </c>
    </row>
    <row r="91" spans="1:19" x14ac:dyDescent="0.2">
      <c r="A91" s="44" t="s">
        <v>62</v>
      </c>
      <c r="B91" s="139">
        <v>34.297159999999998</v>
      </c>
      <c r="C91" s="140">
        <v>34.340780000000002</v>
      </c>
      <c r="D91" s="52">
        <v>1.2718254222798819E-3</v>
      </c>
      <c r="E91" s="141">
        <v>34.094909999999999</v>
      </c>
      <c r="F91" s="142">
        <v>34.363489999999999</v>
      </c>
      <c r="G91" s="96">
        <v>7.8774221724005056E-3</v>
      </c>
      <c r="H91" s="139">
        <v>34.38308</v>
      </c>
      <c r="I91" s="140">
        <v>34.478940000000001</v>
      </c>
      <c r="J91" s="52">
        <v>2.7879992135666498E-3</v>
      </c>
      <c r="K91" s="139">
        <v>34.650590000000001</v>
      </c>
      <c r="L91" s="140">
        <v>34.845640000000003</v>
      </c>
      <c r="M91" s="52">
        <v>5.629052780919519E-3</v>
      </c>
      <c r="N91" s="141">
        <v>33.895479999999999</v>
      </c>
      <c r="O91" s="142">
        <v>34.375500000000002</v>
      </c>
      <c r="P91" s="96">
        <v>1.4161770241932103E-2</v>
      </c>
      <c r="Q91" s="143">
        <v>34.334720750711597</v>
      </c>
      <c r="R91" s="144">
        <v>34.502959696715784</v>
      </c>
      <c r="S91" s="59">
        <v>4.899965467192624E-3</v>
      </c>
    </row>
    <row r="92" spans="1:19" x14ac:dyDescent="0.2">
      <c r="A92" s="44" t="s">
        <v>63</v>
      </c>
      <c r="B92" s="139">
        <v>34.612180000000002</v>
      </c>
      <c r="C92" s="140">
        <v>35.257989999999999</v>
      </c>
      <c r="D92" s="52">
        <v>1.8658460692160928E-2</v>
      </c>
      <c r="E92" s="141">
        <v>34.495339999999999</v>
      </c>
      <c r="F92" s="142">
        <v>35.236939999999997</v>
      </c>
      <c r="G92" s="96">
        <v>2.1498556036844363E-2</v>
      </c>
      <c r="H92" s="139">
        <v>34.741419999999998</v>
      </c>
      <c r="I92" s="140">
        <v>35.394289999999998</v>
      </c>
      <c r="J92" s="52">
        <v>1.879226583139082E-2</v>
      </c>
      <c r="K92" s="139">
        <v>34.948180000000001</v>
      </c>
      <c r="L92" s="140">
        <v>35.786459999999998</v>
      </c>
      <c r="M92" s="52">
        <v>2.3986370677957947E-2</v>
      </c>
      <c r="N92" s="141">
        <v>34.257669999999997</v>
      </c>
      <c r="O92" s="142">
        <v>35.098689999999998</v>
      </c>
      <c r="P92" s="96">
        <v>2.4549830738634704E-2</v>
      </c>
      <c r="Q92" s="143">
        <v>34.676956012813029</v>
      </c>
      <c r="R92" s="144">
        <v>35.394833030783211</v>
      </c>
      <c r="S92" s="59">
        <v>2.0701846428069715E-2</v>
      </c>
    </row>
    <row r="93" spans="1:19" x14ac:dyDescent="0.2">
      <c r="A93" s="44" t="s">
        <v>64</v>
      </c>
      <c r="B93" s="139">
        <v>34.631610000000002</v>
      </c>
      <c r="C93" s="140"/>
      <c r="D93" s="52"/>
      <c r="E93" s="141">
        <v>34.315040000000003</v>
      </c>
      <c r="F93" s="142"/>
      <c r="G93" s="96"/>
      <c r="H93" s="139">
        <v>34.815399999999997</v>
      </c>
      <c r="I93" s="140"/>
      <c r="J93" s="52"/>
      <c r="K93" s="139">
        <v>35.032290000000003</v>
      </c>
      <c r="L93" s="140"/>
      <c r="M93" s="52"/>
      <c r="N93" s="141">
        <v>34.436430000000001</v>
      </c>
      <c r="O93" s="142"/>
      <c r="P93" s="96"/>
      <c r="Q93" s="143">
        <v>34.744265717456415</v>
      </c>
      <c r="R93" s="144"/>
      <c r="S93" s="59"/>
    </row>
    <row r="94" spans="1:19" x14ac:dyDescent="0.2">
      <c r="A94" s="44" t="s">
        <v>65</v>
      </c>
      <c r="B94" s="139">
        <v>34.39143</v>
      </c>
      <c r="C94" s="140"/>
      <c r="D94" s="52"/>
      <c r="E94" s="147">
        <v>34.444119999999998</v>
      </c>
      <c r="F94" s="148"/>
      <c r="G94" s="96"/>
      <c r="H94" s="139">
        <v>34.629739999999998</v>
      </c>
      <c r="I94" s="140"/>
      <c r="J94" s="52"/>
      <c r="K94" s="139">
        <v>34.884950000000003</v>
      </c>
      <c r="L94" s="140"/>
      <c r="M94" s="52"/>
      <c r="N94" s="147">
        <v>34.234270000000002</v>
      </c>
      <c r="O94" s="148"/>
      <c r="P94" s="96"/>
      <c r="Q94" s="143">
        <v>34.571853372002771</v>
      </c>
      <c r="R94" s="144"/>
      <c r="S94" s="59"/>
    </row>
    <row r="95" spans="1:19" x14ac:dyDescent="0.2">
      <c r="A95" s="44" t="s">
        <v>66</v>
      </c>
      <c r="B95" s="164">
        <v>34.143780000000007</v>
      </c>
      <c r="C95" s="150"/>
      <c r="D95" s="151"/>
      <c r="E95" s="152">
        <v>34.243699999999997</v>
      </c>
      <c r="F95" s="153"/>
      <c r="G95" s="154"/>
      <c r="H95" s="155">
        <v>34.420380000000002</v>
      </c>
      <c r="I95" s="150"/>
      <c r="J95" s="151"/>
      <c r="K95" s="164">
        <v>34.63214</v>
      </c>
      <c r="L95" s="150"/>
      <c r="M95" s="151"/>
      <c r="N95" s="156">
        <v>34.27214</v>
      </c>
      <c r="O95" s="153"/>
      <c r="P95" s="154"/>
      <c r="Q95" s="155">
        <v>34.383861729683858</v>
      </c>
      <c r="R95" s="157"/>
      <c r="S95" s="158"/>
    </row>
    <row r="96" spans="1:19" x14ac:dyDescent="0.2">
      <c r="A96" s="44" t="s">
        <v>68</v>
      </c>
      <c r="B96" s="143">
        <v>34.119300000000003</v>
      </c>
      <c r="C96" s="144"/>
      <c r="D96" s="52"/>
      <c r="E96" s="147">
        <v>34.137070000000001</v>
      </c>
      <c r="F96" s="148"/>
      <c r="G96" s="96"/>
      <c r="H96" s="143">
        <v>34.371810000000004</v>
      </c>
      <c r="I96" s="144"/>
      <c r="J96" s="52"/>
      <c r="K96" s="143">
        <v>34.530250000000002</v>
      </c>
      <c r="L96" s="144"/>
      <c r="M96" s="52"/>
      <c r="N96" s="147">
        <v>34.155070000000002</v>
      </c>
      <c r="O96" s="148"/>
      <c r="P96" s="96"/>
      <c r="Q96" s="143">
        <v>34.316335044204394</v>
      </c>
      <c r="R96" s="144"/>
      <c r="S96" s="59"/>
    </row>
    <row r="97" spans="1:19" ht="13.5" thickBot="1" x14ac:dyDescent="0.25">
      <c r="A97" s="134" t="s">
        <v>70</v>
      </c>
      <c r="B97" s="159">
        <v>34.024389999999997</v>
      </c>
      <c r="C97" s="160"/>
      <c r="D97" s="62"/>
      <c r="E97" s="161">
        <v>33.90887</v>
      </c>
      <c r="F97" s="162"/>
      <c r="G97" s="109"/>
      <c r="H97" s="159">
        <v>34.275129999999997</v>
      </c>
      <c r="I97" s="160"/>
      <c r="J97" s="63"/>
      <c r="K97" s="159">
        <v>34.364849999999997</v>
      </c>
      <c r="L97" s="160"/>
      <c r="M97" s="62"/>
      <c r="N97" s="161">
        <v>33.751869999999997</v>
      </c>
      <c r="O97" s="162"/>
      <c r="P97" s="109"/>
      <c r="Q97" s="159">
        <v>34.157432616149201</v>
      </c>
      <c r="R97" s="160"/>
      <c r="S97" s="114"/>
    </row>
    <row r="98" spans="1:19" ht="13.5" thickBot="1" x14ac:dyDescent="0.25">
      <c r="A98" s="68" t="s">
        <v>102</v>
      </c>
      <c r="B98" s="187">
        <v>34.394140000000007</v>
      </c>
      <c r="C98" s="165">
        <v>33.75989529152173</v>
      </c>
      <c r="D98" s="62">
        <v>-1.8440487492295987E-2</v>
      </c>
      <c r="E98" s="187">
        <v>34.275799999999997</v>
      </c>
      <c r="F98" s="165">
        <v>33.709515232684119</v>
      </c>
      <c r="G98" s="109">
        <v>-1.6521416489648E-2</v>
      </c>
      <c r="H98" s="187">
        <v>34.618299999999998</v>
      </c>
      <c r="I98" s="165">
        <v>33.906557050842125</v>
      </c>
      <c r="J98" s="63">
        <v>-2.0559731389406033E-2</v>
      </c>
      <c r="K98" s="187">
        <v>34.785969999999999</v>
      </c>
      <c r="L98" s="165">
        <v>34.104908729807718</v>
      </c>
      <c r="M98" s="62">
        <v>-1.9578619489187155E-2</v>
      </c>
      <c r="N98" s="187">
        <v>34.109990000000003</v>
      </c>
      <c r="O98" s="165">
        <v>33.663098231795963</v>
      </c>
      <c r="P98" s="109">
        <v>-1.3101492208119625E-2</v>
      </c>
      <c r="Q98" s="187">
        <v>34.522691953897329</v>
      </c>
      <c r="R98" s="165">
        <v>33.875013603301184</v>
      </c>
      <c r="S98" s="114">
        <v>-1.8760945741458257E-2</v>
      </c>
    </row>
    <row r="99" spans="1:19" x14ac:dyDescent="0.2">
      <c r="B99" s="179"/>
      <c r="C99" s="179"/>
      <c r="E99" s="179"/>
      <c r="F99" s="179"/>
      <c r="H99" s="179"/>
      <c r="I99" s="179"/>
      <c r="K99" s="179"/>
      <c r="L99" s="179"/>
      <c r="N99" s="179"/>
      <c r="O99" s="179"/>
      <c r="Q99" s="179"/>
      <c r="R99" s="179"/>
    </row>
    <row r="100" spans="1:19" x14ac:dyDescent="0.2">
      <c r="B100" s="179"/>
    </row>
    <row r="262" spans="1:11" x14ac:dyDescent="0.2">
      <c r="E262" s="208" t="s">
        <v>84</v>
      </c>
      <c r="F262" s="208"/>
      <c r="G262" s="208"/>
    </row>
    <row r="263" spans="1:11" ht="13.5" thickBot="1" x14ac:dyDescent="0.25">
      <c r="A263" s="3" t="s">
        <v>85</v>
      </c>
      <c r="B263" s="17" t="str">
        <f>Q12</f>
        <v>2024-2025</v>
      </c>
      <c r="C263" s="17" t="str">
        <f>R12</f>
        <v>2025-2026</v>
      </c>
      <c r="D263" s="18" t="s">
        <v>52</v>
      </c>
      <c r="E263" s="16" t="str">
        <f>B263</f>
        <v>2024-2025</v>
      </c>
      <c r="F263" s="17" t="str">
        <f>C263</f>
        <v>2025-2026</v>
      </c>
      <c r="G263" s="18" t="s">
        <v>52</v>
      </c>
      <c r="J263" s="176"/>
      <c r="K263" s="122"/>
    </row>
    <row r="264" spans="1:11" x14ac:dyDescent="0.2">
      <c r="A264" s="3" t="s">
        <v>86</v>
      </c>
      <c r="B264" s="58">
        <f>Q13</f>
        <v>335840.86</v>
      </c>
      <c r="C264" s="166">
        <f>R13</f>
        <v>347566.58499999996</v>
      </c>
      <c r="D264" s="167">
        <f t="shared" ref="D264:D275" si="0">(C264/B264)-1</f>
        <v>3.4914527672421869E-2</v>
      </c>
      <c r="E264" s="58">
        <f>B264</f>
        <v>335840.86</v>
      </c>
      <c r="F264" s="166">
        <f>C264</f>
        <v>347566.58499999996</v>
      </c>
      <c r="G264" s="59">
        <f t="shared" ref="G264:G269" si="1">(F264-E264)/E264</f>
        <v>3.4914527672421924E-2</v>
      </c>
      <c r="I264" s="177"/>
      <c r="J264" s="174"/>
      <c r="K264" s="175"/>
    </row>
    <row r="265" spans="1:11" x14ac:dyDescent="0.2">
      <c r="A265" s="3" t="s">
        <v>87</v>
      </c>
      <c r="B265" s="58">
        <f t="shared" ref="B265:B275" si="2">Q14</f>
        <v>348477.44699999999</v>
      </c>
      <c r="C265" s="166">
        <f t="shared" ref="C265:C275" si="3">IF(R14="","",R14)</f>
        <v>359376.15399999998</v>
      </c>
      <c r="D265" s="167">
        <f t="shared" si="0"/>
        <v>3.1275214777385596E-2</v>
      </c>
      <c r="E265" s="58">
        <f t="shared" ref="E265:E275" si="4">B265+E264</f>
        <v>684318.30700000003</v>
      </c>
      <c r="F265" s="166">
        <f t="shared" ref="F265:F275" si="5">IF(C265="","",C265+F264)</f>
        <v>706942.73899999994</v>
      </c>
      <c r="G265" s="59">
        <f t="shared" si="1"/>
        <v>3.3061269541631466E-2</v>
      </c>
      <c r="I265" s="85"/>
      <c r="J265" s="174"/>
      <c r="K265" s="175"/>
    </row>
    <row r="266" spans="1:11" x14ac:dyDescent="0.2">
      <c r="A266" s="3" t="s">
        <v>88</v>
      </c>
      <c r="B266" s="58">
        <f t="shared" si="2"/>
        <v>327675.75799999997</v>
      </c>
      <c r="C266" s="166">
        <f t="shared" si="3"/>
        <v>336864.32</v>
      </c>
      <c r="D266" s="167">
        <f t="shared" si="0"/>
        <v>2.8041628883635816E-2</v>
      </c>
      <c r="E266" s="58">
        <f t="shared" si="4"/>
        <v>1011994.0649999999</v>
      </c>
      <c r="F266" s="166">
        <f t="shared" si="5"/>
        <v>1043807.0589999999</v>
      </c>
      <c r="G266" s="59">
        <f t="shared" si="1"/>
        <v>3.1435949182172275E-2</v>
      </c>
      <c r="I266" s="85"/>
      <c r="J266" s="174"/>
      <c r="K266" s="175"/>
    </row>
    <row r="267" spans="1:11" x14ac:dyDescent="0.2">
      <c r="A267" s="3" t="s">
        <v>89</v>
      </c>
      <c r="B267" s="58">
        <f t="shared" si="2"/>
        <v>324821.90999999997</v>
      </c>
      <c r="C267" s="166">
        <f t="shared" si="3"/>
        <v>331579.15299999999</v>
      </c>
      <c r="D267" s="167">
        <f t="shared" si="0"/>
        <v>2.0802916281109196E-2</v>
      </c>
      <c r="E267" s="58">
        <f t="shared" si="4"/>
        <v>1336815.9749999999</v>
      </c>
      <c r="F267" s="166">
        <f t="shared" si="5"/>
        <v>1375386.2119999998</v>
      </c>
      <c r="G267" s="59">
        <f t="shared" si="1"/>
        <v>2.8852316041480554E-2</v>
      </c>
      <c r="I267" s="85"/>
      <c r="J267" s="174"/>
      <c r="K267" s="175"/>
    </row>
    <row r="268" spans="1:11" x14ac:dyDescent="0.2">
      <c r="A268" s="3" t="s">
        <v>90</v>
      </c>
      <c r="B268" s="58">
        <f t="shared" si="2"/>
        <v>310810.91399999999</v>
      </c>
      <c r="C268" s="166">
        <f t="shared" si="3"/>
        <v>325042.391</v>
      </c>
      <c r="D268" s="167">
        <f t="shared" si="0"/>
        <v>4.5788215146138622E-2</v>
      </c>
      <c r="E268" s="58">
        <f t="shared" si="4"/>
        <v>1647626.889</v>
      </c>
      <c r="F268" s="166">
        <f t="shared" si="5"/>
        <v>1700428.6029999999</v>
      </c>
      <c r="G268" s="59">
        <f t="shared" si="1"/>
        <v>3.2047130544250256E-2</v>
      </c>
      <c r="I268" s="85"/>
      <c r="J268" s="174"/>
      <c r="K268" s="175"/>
    </row>
    <row r="269" spans="1:11" x14ac:dyDescent="0.2">
      <c r="A269" s="3" t="s">
        <v>91</v>
      </c>
      <c r="B269" s="58">
        <f t="shared" si="2"/>
        <v>301369.64600000001</v>
      </c>
      <c r="C269" s="166">
        <f t="shared" si="3"/>
        <v>311464.11800000002</v>
      </c>
      <c r="D269" s="167">
        <f t="shared" si="0"/>
        <v>3.3495317574219197E-2</v>
      </c>
      <c r="E269" s="58">
        <f t="shared" si="4"/>
        <v>1948996.5349999999</v>
      </c>
      <c r="F269" s="166">
        <f t="shared" si="5"/>
        <v>2011892.7209999999</v>
      </c>
      <c r="G269" s="59">
        <f t="shared" si="1"/>
        <v>3.2271060964200224E-2</v>
      </c>
      <c r="I269" s="85"/>
      <c r="J269" s="174"/>
      <c r="K269" s="175"/>
    </row>
    <row r="270" spans="1:11" x14ac:dyDescent="0.2">
      <c r="A270" s="3" t="s">
        <v>92</v>
      </c>
      <c r="B270" s="58">
        <f t="shared" si="2"/>
        <v>313978.66399999999</v>
      </c>
      <c r="C270" s="166">
        <f t="shared" si="3"/>
        <v>324619.36799999996</v>
      </c>
      <c r="D270" s="167">
        <f t="shared" si="0"/>
        <v>3.3889895142683812E-2</v>
      </c>
      <c r="E270" s="168">
        <f t="shared" si="4"/>
        <v>2262975.199</v>
      </c>
      <c r="F270" s="166">
        <f t="shared" ref="F270" si="6">IF(C270="","",C270+F269)</f>
        <v>2336512.0889999997</v>
      </c>
      <c r="G270" s="59">
        <f t="shared" ref="G270" si="7">(F270-E270)/E270</f>
        <v>3.2495667664628108E-2</v>
      </c>
      <c r="I270" s="85"/>
      <c r="J270" s="174"/>
      <c r="K270" s="175"/>
    </row>
    <row r="271" spans="1:11" x14ac:dyDescent="0.2">
      <c r="A271" s="3" t="s">
        <v>93</v>
      </c>
      <c r="B271" s="58">
        <f t="shared" si="2"/>
        <v>304489.31899999996</v>
      </c>
      <c r="C271" s="166" t="str">
        <f t="shared" si="3"/>
        <v/>
      </c>
      <c r="D271" s="167" t="e">
        <f t="shared" si="0"/>
        <v>#VALUE!</v>
      </c>
      <c r="E271" s="58">
        <f t="shared" si="4"/>
        <v>2567464.5180000002</v>
      </c>
      <c r="F271" s="166" t="str">
        <f t="shared" ref="F271:F272" si="8">IF(C271="","",C271+F270)</f>
        <v/>
      </c>
      <c r="G271" s="59" t="e">
        <f t="shared" ref="G271:G275" si="9">(F271-E271)/E271</f>
        <v>#VALUE!</v>
      </c>
      <c r="I271" s="85"/>
      <c r="J271" s="174"/>
      <c r="K271" s="175"/>
    </row>
    <row r="272" spans="1:11" x14ac:dyDescent="0.2">
      <c r="A272" s="3" t="s">
        <v>94</v>
      </c>
      <c r="B272" s="58">
        <f t="shared" si="2"/>
        <v>321050.77999999997</v>
      </c>
      <c r="C272" s="166" t="str">
        <f t="shared" si="3"/>
        <v/>
      </c>
      <c r="D272" s="167" t="e">
        <f t="shared" si="0"/>
        <v>#VALUE!</v>
      </c>
      <c r="E272" s="58">
        <f t="shared" si="4"/>
        <v>2888515.298</v>
      </c>
      <c r="F272" s="166" t="str">
        <f t="shared" si="8"/>
        <v/>
      </c>
      <c r="G272" s="59" t="e">
        <f t="shared" si="9"/>
        <v>#VALUE!</v>
      </c>
      <c r="I272" s="85"/>
      <c r="J272" s="174"/>
      <c r="K272" s="175"/>
    </row>
    <row r="273" spans="1:11" x14ac:dyDescent="0.2">
      <c r="A273" s="3" t="s">
        <v>95</v>
      </c>
      <c r="B273" s="58">
        <f t="shared" si="2"/>
        <v>328765.53599999996</v>
      </c>
      <c r="C273" s="166" t="str">
        <f t="shared" si="3"/>
        <v/>
      </c>
      <c r="D273" s="167" t="e">
        <f t="shared" si="0"/>
        <v>#VALUE!</v>
      </c>
      <c r="E273" s="58">
        <f t="shared" si="4"/>
        <v>3217280.8339999998</v>
      </c>
      <c r="F273" s="166" t="str">
        <f t="shared" si="5"/>
        <v/>
      </c>
      <c r="G273" s="59" t="e">
        <f t="shared" si="9"/>
        <v>#VALUE!</v>
      </c>
      <c r="I273" s="85"/>
      <c r="J273" s="174"/>
      <c r="K273" s="175"/>
    </row>
    <row r="274" spans="1:11" x14ac:dyDescent="0.2">
      <c r="A274" s="3" t="s">
        <v>96</v>
      </c>
      <c r="B274" s="58">
        <f t="shared" si="2"/>
        <v>303094.11</v>
      </c>
      <c r="C274" s="166" t="str">
        <f t="shared" si="3"/>
        <v/>
      </c>
      <c r="D274" s="167" t="e">
        <f t="shared" si="0"/>
        <v>#VALUE!</v>
      </c>
      <c r="E274" s="58">
        <f t="shared" si="4"/>
        <v>3520374.9439999997</v>
      </c>
      <c r="F274" s="166" t="str">
        <f t="shared" si="5"/>
        <v/>
      </c>
      <c r="G274" s="59" t="e">
        <f t="shared" si="9"/>
        <v>#VALUE!</v>
      </c>
      <c r="I274" s="85"/>
      <c r="J274" s="64"/>
      <c r="K274" s="175"/>
    </row>
    <row r="275" spans="1:11" x14ac:dyDescent="0.2">
      <c r="A275" s="3" t="s">
        <v>97</v>
      </c>
      <c r="B275" s="55">
        <f t="shared" si="2"/>
        <v>341929.93900000001</v>
      </c>
      <c r="C275" s="166" t="str">
        <f t="shared" si="3"/>
        <v/>
      </c>
      <c r="D275" s="167" t="e">
        <f t="shared" si="0"/>
        <v>#VALUE!</v>
      </c>
      <c r="E275" s="58">
        <f t="shared" si="4"/>
        <v>3862304.8829999994</v>
      </c>
      <c r="F275" s="166" t="str">
        <f t="shared" si="5"/>
        <v/>
      </c>
      <c r="G275" s="59" t="e">
        <f t="shared" si="9"/>
        <v>#VALUE!</v>
      </c>
      <c r="I275" s="85"/>
      <c r="J275" s="64"/>
      <c r="K275" s="175"/>
    </row>
    <row r="276" spans="1:11" x14ac:dyDescent="0.2">
      <c r="B276" s="64"/>
      <c r="C276" s="169"/>
      <c r="D276" s="170"/>
      <c r="J276" s="64"/>
      <c r="K276" s="122"/>
    </row>
    <row r="277" spans="1:11" x14ac:dyDescent="0.2">
      <c r="B277" s="64"/>
      <c r="C277" s="169"/>
      <c r="D277" s="170"/>
    </row>
    <row r="278" spans="1:11" x14ac:dyDescent="0.2">
      <c r="A278" s="195" t="s">
        <v>127</v>
      </c>
      <c r="B278" s="11"/>
      <c r="C278" s="11"/>
      <c r="D278" s="191"/>
      <c r="E278" s="191"/>
      <c r="F278" s="191" t="s">
        <v>119</v>
      </c>
      <c r="G278" s="191"/>
      <c r="H278" s="191"/>
      <c r="I278" s="189"/>
      <c r="J278" s="189"/>
      <c r="K278" s="189"/>
    </row>
    <row r="279" spans="1:11" x14ac:dyDescent="0.2">
      <c r="B279" s="196" t="s">
        <v>98</v>
      </c>
      <c r="C279" s="196" t="s">
        <v>99</v>
      </c>
      <c r="D279" s="190"/>
      <c r="E279" s="190"/>
      <c r="F279" s="196" t="s">
        <v>120</v>
      </c>
      <c r="G279" s="196" t="s">
        <v>98</v>
      </c>
      <c r="H279" s="196" t="s">
        <v>121</v>
      </c>
      <c r="I279" s="190"/>
      <c r="J279" s="189"/>
      <c r="K279" s="190"/>
    </row>
    <row r="280" spans="1:11" x14ac:dyDescent="0.2">
      <c r="B280" s="3" t="s">
        <v>86</v>
      </c>
      <c r="C280" s="194">
        <v>425.0839346935191</v>
      </c>
      <c r="E280" s="189"/>
      <c r="F280" s="189">
        <v>2020</v>
      </c>
      <c r="G280" s="189" t="s">
        <v>86</v>
      </c>
      <c r="H280" s="194">
        <v>360.10423990404615</v>
      </c>
      <c r="I280" s="189"/>
      <c r="J280" s="189"/>
      <c r="K280" s="189"/>
    </row>
    <row r="281" spans="1:11" x14ac:dyDescent="0.2">
      <c r="B281" s="3" t="s">
        <v>87</v>
      </c>
      <c r="C281" s="194">
        <v>420.01637399178935</v>
      </c>
      <c r="E281" s="189"/>
      <c r="F281" s="189">
        <v>2020</v>
      </c>
      <c r="G281" s="189" t="s">
        <v>87</v>
      </c>
      <c r="H281" s="194">
        <v>355.42520850952451</v>
      </c>
      <c r="I281" s="189"/>
      <c r="J281" s="189"/>
      <c r="K281" s="189"/>
    </row>
    <row r="282" spans="1:11" x14ac:dyDescent="0.2">
      <c r="B282" s="3" t="s">
        <v>88</v>
      </c>
      <c r="C282" s="194">
        <v>420.66196394515714</v>
      </c>
      <c r="E282" s="189"/>
      <c r="F282" s="189">
        <v>2020</v>
      </c>
      <c r="G282" s="189" t="s">
        <v>88</v>
      </c>
      <c r="H282" s="194">
        <v>354.87296979502025</v>
      </c>
      <c r="I282" s="189"/>
      <c r="J282" s="189"/>
      <c r="K282" s="189"/>
    </row>
    <row r="283" spans="1:11" x14ac:dyDescent="0.2">
      <c r="B283" s="3" t="s">
        <v>89</v>
      </c>
      <c r="C283" s="194">
        <v>425.10282657428701</v>
      </c>
      <c r="E283" s="189"/>
      <c r="F283" s="189">
        <v>2020</v>
      </c>
      <c r="G283" s="189" t="s">
        <v>89</v>
      </c>
      <c r="H283" s="194">
        <v>357.18619811647312</v>
      </c>
      <c r="I283" s="189"/>
      <c r="J283" s="189"/>
      <c r="K283" s="189"/>
    </row>
    <row r="284" spans="1:11" x14ac:dyDescent="0.2">
      <c r="B284" s="3" t="s">
        <v>90</v>
      </c>
      <c r="C284" s="194">
        <v>428.35588814524073</v>
      </c>
      <c r="E284" s="189"/>
      <c r="F284" s="189">
        <v>2020</v>
      </c>
      <c r="G284" s="189" t="s">
        <v>90</v>
      </c>
      <c r="H284" s="194">
        <v>356.14131796123888</v>
      </c>
      <c r="I284" s="189"/>
      <c r="J284" s="189"/>
      <c r="K284" s="189"/>
    </row>
    <row r="285" spans="1:11" x14ac:dyDescent="0.2">
      <c r="B285" s="3" t="s">
        <v>91</v>
      </c>
      <c r="C285" s="194">
        <v>438.20504735274358</v>
      </c>
      <c r="E285" s="189"/>
      <c r="F285" s="189">
        <v>2020</v>
      </c>
      <c r="G285" s="189" t="s">
        <v>91</v>
      </c>
      <c r="H285" s="194">
        <v>368.50158154048438</v>
      </c>
      <c r="I285" s="189"/>
      <c r="J285" s="189"/>
      <c r="K285" s="189"/>
    </row>
    <row r="286" spans="1:11" x14ac:dyDescent="0.2">
      <c r="B286" s="3" t="s">
        <v>92</v>
      </c>
      <c r="C286" s="194">
        <v>450.48473107564234</v>
      </c>
      <c r="E286" s="189"/>
      <c r="F286" s="189">
        <v>2020</v>
      </c>
      <c r="G286" s="189" t="s">
        <v>92</v>
      </c>
      <c r="H286" s="194">
        <v>381.96628262528571</v>
      </c>
      <c r="I286" s="189"/>
      <c r="J286" s="189"/>
      <c r="K286" s="189"/>
    </row>
    <row r="287" spans="1:11" x14ac:dyDescent="0.2">
      <c r="B287" s="3" t="s">
        <v>93</v>
      </c>
      <c r="C287" s="194">
        <v>457.8987276881698</v>
      </c>
      <c r="E287" s="189"/>
      <c r="F287" s="189">
        <v>2020</v>
      </c>
      <c r="G287" s="189" t="s">
        <v>93</v>
      </c>
      <c r="H287" s="194">
        <v>379.59231144535596</v>
      </c>
      <c r="I287" s="189"/>
      <c r="J287" s="189"/>
      <c r="K287" s="189"/>
    </row>
    <row r="288" spans="1:11" x14ac:dyDescent="0.2">
      <c r="B288" s="3" t="s">
        <v>94</v>
      </c>
      <c r="C288" s="194">
        <v>460.32734313080505</v>
      </c>
      <c r="E288" s="189"/>
      <c r="F288" s="189">
        <v>2020</v>
      </c>
      <c r="G288" s="189" t="s">
        <v>94</v>
      </c>
      <c r="H288" s="194">
        <v>384.28276505760255</v>
      </c>
      <c r="I288" s="189"/>
      <c r="J288" s="189"/>
      <c r="K288" s="189"/>
    </row>
    <row r="289" spans="1:11" x14ac:dyDescent="0.2">
      <c r="B289" s="3" t="s">
        <v>95</v>
      </c>
      <c r="C289" s="194">
        <v>459.45259208601937</v>
      </c>
      <c r="E289" s="189"/>
      <c r="F289" s="189">
        <v>2021</v>
      </c>
      <c r="G289" s="189" t="s">
        <v>95</v>
      </c>
      <c r="H289" s="194">
        <v>375.82468514665084</v>
      </c>
      <c r="I289" s="189"/>
      <c r="J289" s="189"/>
      <c r="K289" s="189"/>
    </row>
    <row r="290" spans="1:11" x14ac:dyDescent="0.2">
      <c r="B290" s="3" t="s">
        <v>96</v>
      </c>
      <c r="C290" s="194">
        <v>460.29205865495692</v>
      </c>
      <c r="E290" s="189"/>
      <c r="F290" s="189">
        <v>2021</v>
      </c>
      <c r="G290" s="189" t="s">
        <v>122</v>
      </c>
      <c r="H290" s="194">
        <v>372.21473181495804</v>
      </c>
      <c r="I290" s="189"/>
      <c r="J290" s="189"/>
      <c r="K290" s="189"/>
    </row>
    <row r="291" spans="1:11" x14ac:dyDescent="0.2">
      <c r="B291" s="3" t="s">
        <v>97</v>
      </c>
      <c r="C291" s="194">
        <v>458.42897195609299</v>
      </c>
      <c r="E291" s="189"/>
      <c r="F291" s="189">
        <v>2021</v>
      </c>
      <c r="G291" s="189" t="s">
        <v>97</v>
      </c>
      <c r="H291" s="194">
        <v>370.22216388931815</v>
      </c>
      <c r="I291" s="189"/>
      <c r="J291" s="189"/>
      <c r="K291" s="189"/>
    </row>
    <row r="292" spans="1:11" x14ac:dyDescent="0.2">
      <c r="A292" s="188"/>
      <c r="B292" s="189"/>
      <c r="C292" s="189"/>
      <c r="D292" s="189"/>
      <c r="E292" s="189"/>
      <c r="F292" s="197" t="s">
        <v>100</v>
      </c>
      <c r="G292" s="197"/>
      <c r="H292" s="198">
        <v>367.90314675450702</v>
      </c>
      <c r="I292" s="189"/>
      <c r="J292" s="189"/>
      <c r="K292" s="189"/>
    </row>
    <row r="293" spans="1:11" x14ac:dyDescent="0.2">
      <c r="A293" s="189"/>
      <c r="B293" s="189"/>
      <c r="C293" s="189"/>
      <c r="D293" s="194"/>
      <c r="F293" t="s">
        <v>123</v>
      </c>
      <c r="H293" s="178"/>
    </row>
    <row r="294" spans="1:11" x14ac:dyDescent="0.2">
      <c r="A294" s="189"/>
      <c r="B294" s="189"/>
      <c r="C294" s="189"/>
      <c r="D294" s="194"/>
      <c r="F294" s="196" t="s">
        <v>120</v>
      </c>
      <c r="G294" s="196" t="s">
        <v>98</v>
      </c>
      <c r="H294" s="199" t="s">
        <v>121</v>
      </c>
    </row>
    <row r="295" spans="1:11" x14ac:dyDescent="0.2">
      <c r="A295" s="189"/>
      <c r="B295" s="189"/>
      <c r="C295" s="189"/>
      <c r="D295" s="194"/>
      <c r="F295">
        <v>2021</v>
      </c>
      <c r="G295" s="11" t="s">
        <v>86</v>
      </c>
      <c r="H295" s="178">
        <v>374.83961299874295</v>
      </c>
    </row>
    <row r="296" spans="1:11" x14ac:dyDescent="0.2">
      <c r="A296" s="189"/>
      <c r="B296" s="189"/>
      <c r="C296" s="189"/>
      <c r="D296" s="194"/>
      <c r="F296">
        <v>2021</v>
      </c>
      <c r="G296" s="11" t="s">
        <v>87</v>
      </c>
      <c r="H296" s="178">
        <v>370.87258449437809</v>
      </c>
    </row>
    <row r="297" spans="1:11" x14ac:dyDescent="0.2">
      <c r="A297" s="189"/>
      <c r="B297" s="189"/>
      <c r="C297" s="189"/>
      <c r="D297" s="194"/>
      <c r="F297">
        <v>2021</v>
      </c>
      <c r="G297" s="11" t="s">
        <v>88</v>
      </c>
      <c r="H297" s="178">
        <v>374.47410775549656</v>
      </c>
    </row>
    <row r="298" spans="1:11" x14ac:dyDescent="0.2">
      <c r="A298" s="189"/>
      <c r="B298" s="189"/>
      <c r="C298" s="189"/>
      <c r="D298" s="194"/>
      <c r="F298">
        <v>2021</v>
      </c>
      <c r="G298" s="11" t="s">
        <v>89</v>
      </c>
      <c r="H298" s="178">
        <v>378.63381281061652</v>
      </c>
    </row>
    <row r="299" spans="1:11" x14ac:dyDescent="0.2">
      <c r="A299" s="189"/>
      <c r="B299" s="189"/>
      <c r="C299" s="189"/>
      <c r="D299" s="194"/>
      <c r="F299">
        <v>2021</v>
      </c>
      <c r="G299" s="11" t="s">
        <v>90</v>
      </c>
      <c r="H299" s="178">
        <v>385.07274156118859</v>
      </c>
    </row>
    <row r="300" spans="1:11" x14ac:dyDescent="0.2">
      <c r="A300" s="189"/>
      <c r="B300" s="189"/>
      <c r="C300" s="189"/>
      <c r="D300" s="194"/>
      <c r="F300">
        <v>2021</v>
      </c>
      <c r="G300" s="11" t="s">
        <v>91</v>
      </c>
      <c r="H300" s="178">
        <v>389.71261352561584</v>
      </c>
    </row>
    <row r="301" spans="1:11" x14ac:dyDescent="0.2">
      <c r="A301" s="189"/>
      <c r="B301" s="189"/>
      <c r="C301" s="189"/>
      <c r="D301" s="194"/>
      <c r="F301">
        <v>2021</v>
      </c>
      <c r="G301" s="11" t="s">
        <v>92</v>
      </c>
      <c r="H301" s="178">
        <v>398.02997343128095</v>
      </c>
    </row>
    <row r="302" spans="1:11" x14ac:dyDescent="0.2">
      <c r="A302" s="189"/>
      <c r="B302" s="189"/>
      <c r="C302" s="189"/>
      <c r="D302" s="194"/>
      <c r="F302">
        <v>2021</v>
      </c>
      <c r="G302" s="11" t="s">
        <v>93</v>
      </c>
      <c r="H302" s="178">
        <v>408.29375487258125</v>
      </c>
    </row>
    <row r="303" spans="1:11" x14ac:dyDescent="0.2">
      <c r="A303" s="189"/>
      <c r="B303" s="189"/>
      <c r="C303" s="189"/>
      <c r="D303" s="194"/>
      <c r="F303">
        <v>2021</v>
      </c>
      <c r="G303" s="11" t="s">
        <v>94</v>
      </c>
      <c r="H303" s="178">
        <v>414.43958369877805</v>
      </c>
    </row>
    <row r="304" spans="1:11" x14ac:dyDescent="0.2">
      <c r="A304" s="189"/>
      <c r="B304" s="189"/>
      <c r="C304" s="189"/>
      <c r="D304" s="194"/>
      <c r="F304">
        <v>2022</v>
      </c>
      <c r="G304" s="11" t="s">
        <v>95</v>
      </c>
      <c r="H304" s="178">
        <v>417.99176025411299</v>
      </c>
    </row>
    <row r="305" spans="1:8" x14ac:dyDescent="0.2">
      <c r="A305" s="189"/>
      <c r="B305" s="189"/>
      <c r="C305" s="189"/>
      <c r="D305" s="194"/>
      <c r="F305">
        <v>2022</v>
      </c>
      <c r="G305" t="s">
        <v>122</v>
      </c>
      <c r="H305" s="178">
        <v>422.93288675378773</v>
      </c>
    </row>
    <row r="306" spans="1:8" x14ac:dyDescent="0.2">
      <c r="A306" s="189"/>
      <c r="B306" s="189"/>
      <c r="C306" s="189"/>
      <c r="D306" s="194"/>
      <c r="F306">
        <v>2022</v>
      </c>
      <c r="G306" t="s">
        <v>97</v>
      </c>
      <c r="H306" s="178">
        <v>434.03063102541114</v>
      </c>
    </row>
    <row r="307" spans="1:8" x14ac:dyDescent="0.2">
      <c r="A307" s="189"/>
      <c r="B307" s="189"/>
      <c r="C307" s="189"/>
      <c r="D307" s="194"/>
      <c r="F307" s="195" t="s">
        <v>100</v>
      </c>
      <c r="G307" s="195"/>
      <c r="H307" s="200">
        <v>397.08632656404507</v>
      </c>
    </row>
    <row r="308" spans="1:8" x14ac:dyDescent="0.2">
      <c r="A308" s="189"/>
      <c r="B308" s="189"/>
      <c r="C308" s="189"/>
      <c r="D308" s="194"/>
      <c r="F308" t="s">
        <v>124</v>
      </c>
      <c r="G308" s="11"/>
      <c r="H308" s="178"/>
    </row>
    <row r="309" spans="1:8" x14ac:dyDescent="0.2">
      <c r="A309" s="189"/>
      <c r="B309" s="189"/>
      <c r="C309" s="189"/>
      <c r="D309" s="194"/>
      <c r="F309" s="196" t="s">
        <v>120</v>
      </c>
      <c r="G309" s="196" t="s">
        <v>98</v>
      </c>
      <c r="H309" s="199" t="s">
        <v>121</v>
      </c>
    </row>
    <row r="310" spans="1:8" x14ac:dyDescent="0.2">
      <c r="A310" s="189"/>
      <c r="B310" s="189"/>
      <c r="C310" s="189"/>
      <c r="D310" s="194"/>
      <c r="F310">
        <v>2022</v>
      </c>
      <c r="G310" s="11" t="s">
        <v>86</v>
      </c>
      <c r="H310" s="178">
        <v>441.7464178530999</v>
      </c>
    </row>
    <row r="311" spans="1:8" x14ac:dyDescent="0.2">
      <c r="A311" s="189"/>
      <c r="B311" s="189"/>
      <c r="C311" s="189"/>
      <c r="D311" s="194"/>
      <c r="F311">
        <v>2022</v>
      </c>
      <c r="G311" s="11" t="s">
        <v>87</v>
      </c>
      <c r="H311" s="178">
        <v>443.94799746487257</v>
      </c>
    </row>
    <row r="312" spans="1:8" x14ac:dyDescent="0.2">
      <c r="A312" s="189"/>
      <c r="B312" s="189"/>
      <c r="C312" s="189"/>
      <c r="D312" s="194"/>
      <c r="F312">
        <v>2022</v>
      </c>
      <c r="G312" s="11" t="s">
        <v>88</v>
      </c>
      <c r="H312" s="178">
        <v>450.59956287946466</v>
      </c>
    </row>
    <row r="313" spans="1:8" x14ac:dyDescent="0.2">
      <c r="A313" s="189"/>
      <c r="B313" s="189"/>
      <c r="C313" s="189"/>
      <c r="D313" s="194"/>
      <c r="F313">
        <v>2022</v>
      </c>
      <c r="G313" s="11" t="s">
        <v>89</v>
      </c>
      <c r="H313" s="178">
        <v>455.95646442707249</v>
      </c>
    </row>
    <row r="314" spans="1:8" x14ac:dyDescent="0.2">
      <c r="A314" s="189"/>
      <c r="B314" s="189"/>
      <c r="C314" s="189"/>
      <c r="D314" s="194"/>
      <c r="F314">
        <v>2022</v>
      </c>
      <c r="G314" s="11" t="s">
        <v>90</v>
      </c>
      <c r="H314" s="178">
        <v>458.99268850346635</v>
      </c>
    </row>
    <row r="315" spans="1:8" x14ac:dyDescent="0.2">
      <c r="A315" s="189"/>
      <c r="B315" s="189"/>
      <c r="C315" s="189"/>
      <c r="D315" s="194"/>
      <c r="F315">
        <v>2022</v>
      </c>
      <c r="G315" s="11" t="s">
        <v>91</v>
      </c>
      <c r="H315" s="178">
        <v>475.77783177391996</v>
      </c>
    </row>
    <row r="316" spans="1:8" x14ac:dyDescent="0.2">
      <c r="A316" s="189"/>
      <c r="B316" s="189"/>
      <c r="C316" s="189"/>
      <c r="D316" s="194"/>
      <c r="F316">
        <v>2022</v>
      </c>
      <c r="G316" s="11" t="s">
        <v>92</v>
      </c>
      <c r="H316" s="178">
        <v>497.48103696948726</v>
      </c>
    </row>
    <row r="317" spans="1:8" x14ac:dyDescent="0.2">
      <c r="A317" s="189"/>
      <c r="B317" s="189"/>
      <c r="C317" s="189"/>
      <c r="D317" s="194"/>
      <c r="F317">
        <v>2022</v>
      </c>
      <c r="G317" s="11" t="s">
        <v>93</v>
      </c>
      <c r="H317" s="178">
        <v>511.94708446787649</v>
      </c>
    </row>
    <row r="318" spans="1:8" x14ac:dyDescent="0.2">
      <c r="A318" s="189"/>
      <c r="B318" s="189"/>
      <c r="C318" s="189"/>
      <c r="D318" s="194"/>
      <c r="F318">
        <v>2022</v>
      </c>
      <c r="G318" t="s">
        <v>94</v>
      </c>
      <c r="H318" s="178">
        <v>520.7931552930811</v>
      </c>
    </row>
    <row r="319" spans="1:8" x14ac:dyDescent="0.2">
      <c r="A319" s="189"/>
      <c r="B319" s="189"/>
      <c r="C319" s="189"/>
      <c r="D319" s="189"/>
      <c r="F319">
        <v>2023</v>
      </c>
      <c r="G319" t="s">
        <v>95</v>
      </c>
      <c r="H319" s="178">
        <v>510.38739984992588</v>
      </c>
    </row>
    <row r="320" spans="1:8" x14ac:dyDescent="0.2">
      <c r="F320">
        <v>2023</v>
      </c>
      <c r="G320" t="s">
        <v>122</v>
      </c>
      <c r="H320" s="178">
        <v>507.71280394603389</v>
      </c>
    </row>
    <row r="321" spans="6:8" x14ac:dyDescent="0.2">
      <c r="F321">
        <v>2023</v>
      </c>
      <c r="G321" t="s">
        <v>97</v>
      </c>
      <c r="H321" s="178">
        <v>499.62917941535602</v>
      </c>
    </row>
    <row r="322" spans="6:8" x14ac:dyDescent="0.2">
      <c r="F322" s="195" t="s">
        <v>100</v>
      </c>
      <c r="G322" s="195"/>
      <c r="H322" s="200">
        <v>480.83973356955124</v>
      </c>
    </row>
    <row r="323" spans="6:8" x14ac:dyDescent="0.2">
      <c r="F323" t="s">
        <v>125</v>
      </c>
      <c r="H323" s="178"/>
    </row>
    <row r="324" spans="6:8" x14ac:dyDescent="0.2">
      <c r="F324" s="196" t="s">
        <v>120</v>
      </c>
      <c r="G324" s="196" t="s">
        <v>98</v>
      </c>
      <c r="H324" s="199" t="s">
        <v>121</v>
      </c>
    </row>
    <row r="325" spans="6:8" x14ac:dyDescent="0.2">
      <c r="F325">
        <v>2023</v>
      </c>
      <c r="G325" t="s">
        <v>86</v>
      </c>
      <c r="H325" s="178">
        <v>477.93751514049808</v>
      </c>
    </row>
    <row r="326" spans="6:8" x14ac:dyDescent="0.2">
      <c r="F326">
        <v>2023</v>
      </c>
      <c r="G326" t="s">
        <v>87</v>
      </c>
      <c r="H326" s="178">
        <v>464.28434771654935</v>
      </c>
    </row>
    <row r="327" spans="6:8" x14ac:dyDescent="0.2">
      <c r="F327">
        <v>2023</v>
      </c>
      <c r="G327" t="s">
        <v>88</v>
      </c>
      <c r="H327" s="178">
        <v>455.73098472275376</v>
      </c>
    </row>
    <row r="328" spans="6:8" x14ac:dyDescent="0.2">
      <c r="F328">
        <v>2023</v>
      </c>
      <c r="G328" t="s">
        <v>89</v>
      </c>
      <c r="H328" s="178">
        <v>461.40079452902853</v>
      </c>
    </row>
    <row r="329" spans="6:8" x14ac:dyDescent="0.2">
      <c r="F329">
        <v>2023</v>
      </c>
      <c r="G329" t="s">
        <v>90</v>
      </c>
      <c r="H329" s="178">
        <v>467.79114289799827</v>
      </c>
    </row>
    <row r="330" spans="6:8" x14ac:dyDescent="0.2">
      <c r="F330">
        <v>2023</v>
      </c>
      <c r="G330" t="s">
        <v>91</v>
      </c>
      <c r="H330" s="178">
        <v>468.20883171134153</v>
      </c>
    </row>
    <row r="331" spans="6:8" x14ac:dyDescent="0.2">
      <c r="F331">
        <v>2023</v>
      </c>
      <c r="G331" t="s">
        <v>92</v>
      </c>
      <c r="H331" s="178">
        <v>473.76114379579246</v>
      </c>
    </row>
    <row r="332" spans="6:8" x14ac:dyDescent="0.2">
      <c r="F332">
        <v>2023</v>
      </c>
      <c r="G332" t="s">
        <v>93</v>
      </c>
      <c r="H332" s="178">
        <v>480.50248661398035</v>
      </c>
    </row>
    <row r="333" spans="6:8" x14ac:dyDescent="0.2">
      <c r="F333">
        <v>2023</v>
      </c>
      <c r="G333" t="s">
        <v>94</v>
      </c>
      <c r="H333" s="178">
        <v>473.34354087026128</v>
      </c>
    </row>
    <row r="334" spans="6:8" x14ac:dyDescent="0.2">
      <c r="F334">
        <v>2024</v>
      </c>
      <c r="G334" t="s">
        <v>95</v>
      </c>
      <c r="H334" s="178">
        <v>479.04172381025455</v>
      </c>
    </row>
    <row r="335" spans="6:8" x14ac:dyDescent="0.2">
      <c r="F335">
        <v>2024</v>
      </c>
      <c r="G335" t="s">
        <v>122</v>
      </c>
      <c r="H335" s="178">
        <v>479.79479911716936</v>
      </c>
    </row>
    <row r="336" spans="6:8" x14ac:dyDescent="0.2">
      <c r="F336">
        <v>2024</v>
      </c>
      <c r="G336" t="s">
        <v>97</v>
      </c>
      <c r="H336" s="178">
        <v>476.12477050819285</v>
      </c>
    </row>
    <row r="337" spans="6:8" x14ac:dyDescent="0.2">
      <c r="F337" s="195" t="s">
        <v>100</v>
      </c>
      <c r="G337" s="195"/>
      <c r="H337" s="200">
        <v>471.45145569977285</v>
      </c>
    </row>
    <row r="338" spans="6:8" x14ac:dyDescent="0.2">
      <c r="F338" t="s">
        <v>126</v>
      </c>
      <c r="H338" s="178"/>
    </row>
    <row r="339" spans="6:8" x14ac:dyDescent="0.2">
      <c r="F339" s="196" t="s">
        <v>120</v>
      </c>
      <c r="G339" s="196" t="s">
        <v>98</v>
      </c>
      <c r="H339" s="199" t="s">
        <v>121</v>
      </c>
    </row>
    <row r="340" spans="6:8" x14ac:dyDescent="0.2">
      <c r="F340">
        <v>2024</v>
      </c>
      <c r="G340" t="s">
        <v>86</v>
      </c>
      <c r="H340" s="178">
        <v>470.84875053839289</v>
      </c>
    </row>
    <row r="341" spans="6:8" x14ac:dyDescent="0.2">
      <c r="F341">
        <v>2024</v>
      </c>
      <c r="G341" t="s">
        <v>87</v>
      </c>
      <c r="H341" s="178">
        <v>464.91177590345069</v>
      </c>
    </row>
    <row r="342" spans="6:8" x14ac:dyDescent="0.2">
      <c r="F342">
        <v>2024</v>
      </c>
      <c r="G342" t="s">
        <v>88</v>
      </c>
      <c r="H342" s="178">
        <v>466.81961629258603</v>
      </c>
    </row>
    <row r="343" spans="6:8" x14ac:dyDescent="0.2">
      <c r="F343">
        <v>2024</v>
      </c>
      <c r="G343" t="s">
        <v>89</v>
      </c>
      <c r="H343" s="178">
        <v>471.56643658691877</v>
      </c>
    </row>
    <row r="344" spans="6:8" x14ac:dyDescent="0.2">
      <c r="F344">
        <v>2024</v>
      </c>
      <c r="G344" t="s">
        <v>90</v>
      </c>
      <c r="H344" s="178">
        <v>473.06133664448203</v>
      </c>
    </row>
    <row r="345" spans="6:8" x14ac:dyDescent="0.2">
      <c r="F345">
        <v>2024</v>
      </c>
      <c r="G345" t="s">
        <v>91</v>
      </c>
      <c r="H345" s="178">
        <v>489.32473623587623</v>
      </c>
    </row>
    <row r="346" spans="6:8" x14ac:dyDescent="0.2">
      <c r="F346">
        <v>2024</v>
      </c>
      <c r="G346" t="s">
        <v>92</v>
      </c>
      <c r="H346" s="178">
        <v>499.24544763273656</v>
      </c>
    </row>
    <row r="347" spans="6:8" x14ac:dyDescent="0.2">
      <c r="F347">
        <v>2024</v>
      </c>
      <c r="G347" t="s">
        <v>93</v>
      </c>
      <c r="H347" s="178">
        <v>508.45082856190413</v>
      </c>
    </row>
    <row r="348" spans="6:8" x14ac:dyDescent="0.2">
      <c r="F348">
        <v>2024</v>
      </c>
      <c r="G348" t="s">
        <v>94</v>
      </c>
      <c r="H348" s="178">
        <v>508.45082856190413</v>
      </c>
    </row>
    <row r="349" spans="6:8" x14ac:dyDescent="0.2">
      <c r="F349">
        <v>2025</v>
      </c>
      <c r="G349" t="s">
        <v>95</v>
      </c>
      <c r="H349" s="178">
        <v>513.08454495748822</v>
      </c>
    </row>
    <row r="350" spans="6:8" x14ac:dyDescent="0.2">
      <c r="F350">
        <v>2025</v>
      </c>
      <c r="G350" t="s">
        <v>122</v>
      </c>
      <c r="H350" s="178">
        <v>515.79688927777659</v>
      </c>
    </row>
    <row r="351" spans="6:8" x14ac:dyDescent="0.2">
      <c r="F351">
        <v>2025</v>
      </c>
      <c r="G351" t="s">
        <v>97</v>
      </c>
      <c r="H351" s="178">
        <v>511.08577409989368</v>
      </c>
    </row>
    <row r="352" spans="6:8" x14ac:dyDescent="0.2">
      <c r="F352" s="195" t="s">
        <v>100</v>
      </c>
      <c r="G352" s="195"/>
      <c r="H352" s="200">
        <v>490.73448343934655</v>
      </c>
    </row>
  </sheetData>
  <mergeCells count="37">
    <mergeCell ref="Q11:S11"/>
    <mergeCell ref="AG11:AI11"/>
    <mergeCell ref="AH13:AH24"/>
    <mergeCell ref="AI13:AI24"/>
    <mergeCell ref="B31:D31"/>
    <mergeCell ref="E31:G31"/>
    <mergeCell ref="H31:J31"/>
    <mergeCell ref="K31:M31"/>
    <mergeCell ref="N31:P31"/>
    <mergeCell ref="Q31:S31"/>
    <mergeCell ref="B11:D11"/>
    <mergeCell ref="E11:G11"/>
    <mergeCell ref="H11:J11"/>
    <mergeCell ref="K11:M11"/>
    <mergeCell ref="N11:P11"/>
    <mergeCell ref="Q67:S67"/>
    <mergeCell ref="B50:D50"/>
    <mergeCell ref="E50:G50"/>
    <mergeCell ref="H50:J50"/>
    <mergeCell ref="K50:M50"/>
    <mergeCell ref="N50:P50"/>
    <mergeCell ref="E8:T8"/>
    <mergeCell ref="E262:G262"/>
    <mergeCell ref="U71:Z72"/>
    <mergeCell ref="U73:Z74"/>
    <mergeCell ref="B84:D84"/>
    <mergeCell ref="E84:G84"/>
    <mergeCell ref="H84:J84"/>
    <mergeCell ref="K84:M84"/>
    <mergeCell ref="N84:P84"/>
    <mergeCell ref="Q84:S84"/>
    <mergeCell ref="Q50:S50"/>
    <mergeCell ref="B67:D67"/>
    <mergeCell ref="E67:G67"/>
    <mergeCell ref="H67:J67"/>
    <mergeCell ref="K67:M67"/>
    <mergeCell ref="N67:P67"/>
  </mergeCells>
  <pageMargins left="0.39370078740157483" right="0.39370078740157483" top="0.98425196850393704" bottom="0.98425196850393704" header="0.51181102362204722" footer="0.51181102362204722"/>
  <pageSetup paperSize="9" scale="46"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Notice</vt:lpstr>
      <vt:lpstr>campagne 2025-2026</vt:lpstr>
      <vt:lpstr>'campagne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DUCLOS</dc:creator>
  <dc:description/>
  <cp:lastModifiedBy>Virginie DUCLOS</cp:lastModifiedBy>
  <cp:revision>1</cp:revision>
  <cp:lastPrinted>2021-06-21T10:57:08Z</cp:lastPrinted>
  <dcterms:created xsi:type="dcterms:W3CDTF">2019-06-17T13:15:29Z</dcterms:created>
  <dcterms:modified xsi:type="dcterms:W3CDTF">2025-12-19T15:07:24Z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