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rise\f-etudes\e-etudes_en_cours\a-Dossiers_PKGC_Agro-ecologie_2014_2021\f-diffusion\"/>
    </mc:Choice>
  </mc:AlternateContent>
  <bookViews>
    <workbookView xWindow="-120" yWindow="-120" windowWidth="25440" windowHeight="15270"/>
  </bookViews>
  <sheets>
    <sheet name="Sommaire" sheetId="1" r:id="rId1"/>
    <sheet name="Synthèse " sheetId="2" r:id="rId2"/>
    <sheet name="Légumineuses (G1-G2)" sheetId="3" r:id="rId3"/>
    <sheet name="Trois espèces (G5-G6)" sheetId="4" r:id="rId4"/>
    <sheet name="Désherbage mécanique (G7-G8) " sheetId="5" r:id="rId5"/>
    <sheet name="Fertilisation azotée (G9-G10)" sheetId="6" r:id="rId6"/>
    <sheet name="Amendement organique (G11-G12) " sheetId="7" r:id="rId7"/>
    <sheet name="Non labour (G13-G14)" sheetId="8" r:id="rId8"/>
    <sheet name="Couvert (G15-16)" sheetId="9" r:id="rId9"/>
    <sheet name="Encadré - lég. graine (G3-G4)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9" l="1"/>
  <c r="B6" i="9"/>
  <c r="B5" i="9"/>
  <c r="B4" i="9"/>
  <c r="C21" i="10" l="1"/>
  <c r="C23" i="10" s="1"/>
  <c r="C29" i="10"/>
  <c r="D29" i="10" s="1"/>
  <c r="E29" i="10" s="1"/>
  <c r="F29" i="10" s="1"/>
  <c r="G29" i="10" s="1"/>
  <c r="H29" i="10" s="1"/>
  <c r="I29" i="10" s="1"/>
  <c r="J29" i="10" s="1"/>
  <c r="K29" i="10" s="1"/>
  <c r="L29" i="10" s="1"/>
  <c r="M29" i="10" s="1"/>
  <c r="N29" i="10" s="1"/>
  <c r="D21" i="10"/>
  <c r="D23" i="10" s="1"/>
  <c r="E21" i="10"/>
  <c r="E23" i="10" s="1"/>
  <c r="F21" i="10"/>
  <c r="F23" i="10" s="1"/>
  <c r="G21" i="10"/>
  <c r="G23" i="10" s="1"/>
  <c r="H21" i="10"/>
  <c r="H23" i="10" s="1"/>
  <c r="I21" i="10"/>
  <c r="I23" i="10" s="1"/>
  <c r="J21" i="10"/>
  <c r="J23" i="10" s="1"/>
  <c r="K21" i="10"/>
  <c r="K23" i="10" s="1"/>
  <c r="L21" i="10"/>
  <c r="L23" i="10" s="1"/>
  <c r="M21" i="10"/>
  <c r="M23" i="10" s="1"/>
  <c r="N21" i="10"/>
  <c r="N23" i="10" s="1"/>
  <c r="O21" i="10"/>
  <c r="O23" i="10" s="1"/>
  <c r="D8" i="10"/>
  <c r="D10" i="10" s="1"/>
  <c r="E8" i="10"/>
  <c r="E10" i="10" s="1"/>
  <c r="F8" i="10"/>
  <c r="F10" i="10" s="1"/>
  <c r="G8" i="10"/>
  <c r="G10" i="10" s="1"/>
  <c r="H8" i="10"/>
  <c r="H10" i="10" s="1"/>
  <c r="I8" i="10"/>
  <c r="I10" i="10" s="1"/>
  <c r="J8" i="10"/>
  <c r="J10" i="10" s="1"/>
  <c r="K8" i="10"/>
  <c r="K10" i="10" s="1"/>
  <c r="L8" i="10"/>
  <c r="L10" i="10" s="1"/>
  <c r="M8" i="10"/>
  <c r="M10" i="10" s="1"/>
  <c r="N8" i="10"/>
  <c r="N10" i="10" s="1"/>
  <c r="O8" i="10"/>
  <c r="O10" i="10" s="1"/>
  <c r="C8" i="10"/>
  <c r="C10" i="10" s="1"/>
  <c r="D16" i="10"/>
  <c r="E16" i="10" s="1"/>
  <c r="F16" i="10" s="1"/>
  <c r="G16" i="10" s="1"/>
  <c r="H16" i="10" s="1"/>
  <c r="I16" i="10" s="1"/>
  <c r="J16" i="10" s="1"/>
  <c r="K16" i="10" s="1"/>
  <c r="L16" i="10" s="1"/>
  <c r="M16" i="10" s="1"/>
  <c r="N16" i="10" s="1"/>
  <c r="O16" i="10" s="1"/>
  <c r="D3" i="10"/>
  <c r="E3" i="10" s="1"/>
  <c r="F3" i="10" s="1"/>
  <c r="G3" i="10" s="1"/>
  <c r="H3" i="10" s="1"/>
  <c r="I3" i="10" s="1"/>
  <c r="J3" i="10" s="1"/>
  <c r="K3" i="10" s="1"/>
  <c r="L3" i="10" s="1"/>
  <c r="M3" i="10" s="1"/>
  <c r="N3" i="10" s="1"/>
  <c r="O3" i="10" s="1"/>
  <c r="D7" i="9" l="1"/>
  <c r="C7" i="9"/>
  <c r="D6" i="9"/>
  <c r="C6" i="9"/>
  <c r="D5" i="9"/>
  <c r="C5" i="9"/>
  <c r="D4" i="9"/>
  <c r="C4" i="9"/>
</calcChain>
</file>

<file path=xl/sharedStrings.xml><?xml version="1.0" encoding="utf-8"?>
<sst xmlns="http://schemas.openxmlformats.org/spreadsheetml/2006/main" count="279" uniqueCount="122">
  <si>
    <t>Partie</t>
  </si>
  <si>
    <t>Synthèse</t>
  </si>
  <si>
    <t>Part des surfaces ayant reçu des légumineuses dans une rotation de 5 ans</t>
  </si>
  <si>
    <t>Part des surfaces avec plus de 3 espèces dans une rotation de 5ans</t>
  </si>
  <si>
    <t>Part des surfaces en grandes cultures ayant fait l'objet d'au moins un désherbage mécanique</t>
  </si>
  <si>
    <t>Part des surfaces en grandes cultures dont la quantité de fertilisation azotée apportée est calculée par un bilan complet</t>
  </si>
  <si>
    <t>Part des surfaces en grandes cultures recevant un amendement organique</t>
  </si>
  <si>
    <t>Part des surfaces en grandes cultures non labourées</t>
  </si>
  <si>
    <t>Part des surfaces en grandes cultures couverts en hiver</t>
  </si>
  <si>
    <t>Encadré - les légumineuses à graines en Normandie</t>
  </si>
  <si>
    <t>Réalisation : Direction Régionale de l'Alimentation, de l'Agriculture et de la Forêt (DRAAF) Normandie | Service Régional de l'Information Statistique et Économique (SRISE)</t>
  </si>
  <si>
    <t>Lien</t>
  </si>
  <si>
    <t>#synthèse</t>
  </si>
  <si>
    <t>#légumineuses</t>
  </si>
  <si>
    <t>#rotation</t>
  </si>
  <si>
    <t>#désherbagemécanique</t>
  </si>
  <si>
    <t>#fertilisationazotée</t>
  </si>
  <si>
    <t>#amendementorganique</t>
  </si>
  <si>
    <t>#nonlabour</t>
  </si>
  <si>
    <t>#couverthivernal</t>
  </si>
  <si>
    <t>#légumineusesàgraines</t>
  </si>
  <si>
    <t>Évolution des pratiques agroécologiques en grandes cultures entre 2014 et 2021</t>
  </si>
  <si>
    <t>Tableau 1</t>
  </si>
  <si>
    <t>Principaux résultats sur l'évolution des pratiques agro-écologiques en grandes cultures en Normandie entre 2014 et 2021</t>
  </si>
  <si>
    <t>Campagne culturale</t>
  </si>
  <si>
    <t>Evolution entre 2014 et 2021</t>
  </si>
  <si>
    <t>2013-2014</t>
  </si>
  <si>
    <t>2016-2017</t>
  </si>
  <si>
    <t>2020-2021</t>
  </si>
  <si>
    <t>Thèmes</t>
  </si>
  <si>
    <t>Indicateur</t>
  </si>
  <si>
    <t>Normandie</t>
  </si>
  <si>
    <t xml:space="preserve">Normandie </t>
  </si>
  <si>
    <t xml:space="preserve">France métropolitaine </t>
  </si>
  <si>
    <t>Diversité dans les territoires agricoles</t>
  </si>
  <si>
    <t>=</t>
  </si>
  <si>
    <t>↗</t>
  </si>
  <si>
    <t xml:space="preserve">Part des surfaces avec plus de 3 espèces dans une rotation de 5 ans </t>
  </si>
  <si>
    <t xml:space="preserve">Utilisation des intrants et des ressources </t>
  </si>
  <si>
    <t xml:space="preserve">Part des surfaces en grandes cultures ayant fait l'objet d'au moins un désherbage mécanique </t>
  </si>
  <si>
    <t xml:space="preserve">Part des surfaces en grandes cultures dont la quantité de fertilisation azotée apportée est calculée par un bilan complet  </t>
  </si>
  <si>
    <t>/</t>
  </si>
  <si>
    <t xml:space="preserve">Part des surfaces en grandes cultures couvertes en hiver </t>
  </si>
  <si>
    <t>Source : Agreste - Enquête Pratiques phytosanitaires en grandes cultures 2014 et enquêtes Pratiques culturales en grandes cultures 2017 et 2021</t>
  </si>
  <si>
    <t>Graphique 1</t>
  </si>
  <si>
    <t>Part des surfaces en grandes cultures ayant reçu au moins une légumineuse lors des 4 campagnes précédentes en 2014, 2017 et 2021 en Normandie et en France métropolitaine (%)</t>
  </si>
  <si>
    <t>Sources : Agreste - Enquêtes Pratiques phytosanitaires en grandes cultures 2014 et enquête Pratiques culturales en grandes cultures 2017 et 2021</t>
  </si>
  <si>
    <t>Graphique 2</t>
  </si>
  <si>
    <t>Part des surfaces en grandes cultures ayant reçu au moins une légumineuse lors des 4 campagnes précédentes en Normandie et en France métropolitaine (%)</t>
  </si>
  <si>
    <t xml:space="preserve">Blé tendre </t>
  </si>
  <si>
    <t>Triticale</t>
  </si>
  <si>
    <t>Colza</t>
  </si>
  <si>
    <t>Pois protéagineux</t>
  </si>
  <si>
    <t xml:space="preserve">Maïs fourrage </t>
  </si>
  <si>
    <t xml:space="preserve">Pomme de terre </t>
  </si>
  <si>
    <t>Source : Agreste - Enquête Pratiques culturales en grandes cultures 2021</t>
  </si>
  <si>
    <t>Graphique 5</t>
  </si>
  <si>
    <t>Part des surfaces en grandes cultures ayant reçu plus de 3 espèces différentes dans une rotation de 5 ans en 2014, 2017 et 2021 en Normandie et en France métropolitaine (%)</t>
  </si>
  <si>
    <t>Graphique 6</t>
  </si>
  <si>
    <t>Part des surfaces en grandes cultures ayant reçu plus de 3 espèces différentes dans une rotation de 5 ans lors de la campagne culturale 2020-2021 en Normandie et en France métropolitaine (%)</t>
  </si>
  <si>
    <t>France métropolitaine</t>
  </si>
  <si>
    <t>Graphique 7</t>
  </si>
  <si>
    <t>Part des surfaces en grandes cultures ayant fait l'objet d'au moins un désherbage mécanique en 2014, 2017 et 2021 en Normandie et en France métropolitaine (%)</t>
  </si>
  <si>
    <t>Graphique 8</t>
  </si>
  <si>
    <t>Part des surfaces en grandes cultures ayant fait l'objet d'au moins un désherbage mécanique lors de la campagne culturale 2020-2021 en Normandie et en France métropolitaine (%)</t>
  </si>
  <si>
    <t>Graphique 9</t>
  </si>
  <si>
    <t>Part des surfaces en grandes cultures dont la quantité de fertilisation azotée apportée est calculée par un bilan complet en  2017 et 2021 en Normandie et en France métropolitaine (%)</t>
  </si>
  <si>
    <t>Graphique 10</t>
  </si>
  <si>
    <t>Part des surfaces en grandes cultures dont la quantité de fertilisation azotée apportée est calculée par un bilan complet lors de la campagne culturale 2020-2021 en Normandie et en France métropolitaine (%)</t>
  </si>
  <si>
    <t>Graphique 11</t>
  </si>
  <si>
    <t>Part des surfaces en grandes cultures ayant reçu au moins un amendement organique en 2014, 2017 et 2021 en Normandie et en France métropolitaine (%)</t>
  </si>
  <si>
    <t>Graphique 12</t>
  </si>
  <si>
    <t>Part des surfaces en grandes cultures ayant reçu au moins un amendement organique lors de la campagne culturale 2020-2021 en Normandie et en France métropolitaine (%)</t>
  </si>
  <si>
    <t>Graphique 13</t>
  </si>
  <si>
    <t>Part des surfaces en grandes cultures non labourées en 2014, 2017 et 2021 en Normandie et en France métropolitaine (%)</t>
  </si>
  <si>
    <t>Graphique 14</t>
  </si>
  <si>
    <t>Part des surfaces en grandes cultures non labourées lors de la campagne culturale 2020-2021 en Normandie et en France métropolitaine (%)</t>
  </si>
  <si>
    <t>Graphique 15</t>
  </si>
  <si>
    <t>Part des surfaces en grandes cultures ayant reçu un couvert hivernal en 2014, 2017 et 2021 en Normandie et en France métropolitaine (%)</t>
  </si>
  <si>
    <t>Graphique 16</t>
  </si>
  <si>
    <t>Répartition des surfaces en grandes cultures selon la couverture du sol durant l'hiver 2020-2021 (en %)</t>
  </si>
  <si>
    <t>Culture d'hiver avec repousse du précédent</t>
  </si>
  <si>
    <t>Culture intermédiaire</t>
  </si>
  <si>
    <t>Culture dérobée</t>
  </si>
  <si>
    <t xml:space="preserve">Repousse du précédent </t>
  </si>
  <si>
    <t>Sol nu en hiver</t>
  </si>
  <si>
    <t>Surfaces développées de soja, pois protéagineux, féveroles, fèves et lupins doux en France métropolitaine entre 2010 et 2022</t>
  </si>
  <si>
    <t>Soja</t>
  </si>
  <si>
    <t>Féveroles et fèves</t>
  </si>
  <si>
    <t>Lupin doux</t>
  </si>
  <si>
    <t>Région</t>
  </si>
  <si>
    <t>Cultures développées</t>
  </si>
  <si>
    <t>Total</t>
  </si>
  <si>
    <t>Surface Agricole Utilisée (SAU)</t>
  </si>
  <si>
    <t xml:space="preserve">Part des surfaces de soja, pois protéagineux, fèveroles, fèves et lupin doux sur la surface agricole utilisée (France métropolitaine) </t>
  </si>
  <si>
    <t xml:space="preserve">Part des surfaces de soja, pois protéagineux, fèveroles, fèves et lupin doux sur la surface agricole utilisée (Normandie) </t>
  </si>
  <si>
    <t xml:space="preserve">Champ : pois protéagineux, féveroles et fèves, lupins doux, soja </t>
  </si>
  <si>
    <t>Source : Agreste - Statistique Agricole Annuelle (SAA) 2022</t>
  </si>
  <si>
    <t xml:space="preserve">Pois protéagineux </t>
  </si>
  <si>
    <t>Soja et lupin doux</t>
  </si>
  <si>
    <t>Graphique 4</t>
  </si>
  <si>
    <t>Surfaces des principales espèces de légumineuses à graines en Normandie et en France métropolitaine en 2022</t>
  </si>
  <si>
    <t>Graphique 3</t>
  </si>
  <si>
    <t>Part des légumineuses à graines dans la surface agricole utile française et normande entre 2010 et 2022</t>
  </si>
  <si>
    <t xml:space="preserve">Superficie développée en ha </t>
  </si>
  <si>
    <t>Surfaces développées de soja, pois protéagineux, féveroles, fèves et lupins doux en Normandie entre 2010 et 2022</t>
  </si>
  <si>
    <t xml:space="preserve">Betterave sucrière </t>
  </si>
  <si>
    <t>Calvados |Manche |Orne</t>
  </si>
  <si>
    <t>Eure |Seine-Maritime</t>
  </si>
  <si>
    <t>Orge</t>
  </si>
  <si>
    <t>↘</t>
  </si>
  <si>
    <t>Champ : complet- betterave sucrière, blé tendre, colza, maïs fourrage, orge, pois protéagineux, pomme de terre et triticale</t>
  </si>
  <si>
    <t xml:space="preserve">Champ : commun- betterave sucrière, blé dur, blé tendre, colza, maïs fourrage, maïs grain, orge, pois protéagineux, pomme de terre, tournesol et triticale </t>
  </si>
  <si>
    <t>Source : Agreste - Enquêtes Pratiques phytosanitaires en grandes cultures 2014 et enquête Pratiques culturales en grandes cultures 2017 et 2021</t>
  </si>
  <si>
    <t>Source : Agreste - Enquête Pratiques culturales en grandes cultures 2017 et 2021</t>
  </si>
  <si>
    <t xml:space="preserve"> Normandie</t>
  </si>
  <si>
    <t xml:space="preserve"> France métropolitaine</t>
  </si>
  <si>
    <t xml:space="preserve"> Normandie </t>
  </si>
  <si>
    <t xml:space="preserve"> France métropolitaine </t>
  </si>
  <si>
    <t>Culture d'hiver seule</t>
  </si>
  <si>
    <t>AGRESTE Dossiers Normandie - Février 2026</t>
  </si>
  <si>
    <t xml:space="preserve">Travail et couverture du sol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</si>
</sst>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Open Sans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0" fillId="0" borderId="0" xfId="0" applyFont="1" applyBorder="1"/>
    <xf numFmtId="9" fontId="0" fillId="0" borderId="1" xfId="2" applyFont="1" applyBorder="1"/>
    <xf numFmtId="0" fontId="0" fillId="0" borderId="1" xfId="0" applyFont="1" applyBorder="1"/>
    <xf numFmtId="0" fontId="0" fillId="0" borderId="11" xfId="0" applyBorder="1"/>
    <xf numFmtId="0" fontId="0" fillId="0" borderId="1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5" fillId="0" borderId="12" xfId="0" applyFont="1" applyFill="1" applyBorder="1"/>
    <xf numFmtId="164" fontId="0" fillId="0" borderId="13" xfId="1" applyNumberFormat="1" applyFont="1" applyBorder="1"/>
    <xf numFmtId="164" fontId="0" fillId="0" borderId="1" xfId="1" applyNumberFormat="1" applyFont="1" applyBorder="1"/>
    <xf numFmtId="164" fontId="6" fillId="0" borderId="13" xfId="1" applyNumberFormat="1" applyFont="1" applyFill="1" applyBorder="1"/>
    <xf numFmtId="164" fontId="6" fillId="0" borderId="1" xfId="1" applyNumberFormat="1" applyFont="1" applyFill="1" applyBorder="1"/>
    <xf numFmtId="0" fontId="5" fillId="0" borderId="0" xfId="0" applyFont="1" applyFill="1" applyBorder="1"/>
    <xf numFmtId="0" fontId="2" fillId="0" borderId="1" xfId="0" applyFont="1" applyBorder="1"/>
    <xf numFmtId="164" fontId="8" fillId="0" borderId="1" xfId="1" applyNumberFormat="1" applyFont="1" applyFill="1" applyBorder="1"/>
    <xf numFmtId="164" fontId="2" fillId="0" borderId="1" xfId="1" applyNumberFormat="1" applyFont="1" applyBorder="1"/>
    <xf numFmtId="10" fontId="0" fillId="0" borderId="1" xfId="2" applyNumberFormat="1" applyFont="1" applyBorder="1"/>
    <xf numFmtId="10" fontId="0" fillId="0" borderId="1" xfId="2" applyNumberFormat="1" applyFont="1" applyBorder="1" applyAlignment="1">
      <alignment vertical="center"/>
    </xf>
    <xf numFmtId="164" fontId="2" fillId="0" borderId="13" xfId="1" applyNumberFormat="1" applyFont="1" applyBorder="1"/>
    <xf numFmtId="10" fontId="0" fillId="0" borderId="13" xfId="2" applyNumberFormat="1" applyFont="1" applyBorder="1" applyAlignment="1">
      <alignment vertical="center"/>
    </xf>
    <xf numFmtId="0" fontId="7" fillId="0" borderId="12" xfId="0" applyFont="1" applyFill="1" applyBorder="1"/>
    <xf numFmtId="0" fontId="0" fillId="0" borderId="12" xfId="0" applyBorder="1"/>
    <xf numFmtId="0" fontId="0" fillId="0" borderId="12" xfId="0" applyBorder="1" applyAlignment="1">
      <alignment wrapText="1"/>
    </xf>
    <xf numFmtId="0" fontId="2" fillId="0" borderId="11" xfId="0" applyFont="1" applyBorder="1"/>
    <xf numFmtId="0" fontId="2" fillId="0" borderId="13" xfId="0" applyFont="1" applyBorder="1"/>
    <xf numFmtId="164" fontId="8" fillId="0" borderId="13" xfId="1" applyNumberFormat="1" applyFont="1" applyFill="1" applyBorder="1"/>
    <xf numFmtId="0" fontId="2" fillId="0" borderId="12" xfId="0" applyFont="1" applyBorder="1"/>
    <xf numFmtId="164" fontId="0" fillId="0" borderId="1" xfId="0" applyNumberFormat="1" applyBorder="1"/>
    <xf numFmtId="0" fontId="2" fillId="0" borderId="14" xfId="0" applyFont="1" applyBorder="1"/>
    <xf numFmtId="0" fontId="0" fillId="0" borderId="8" xfId="0" applyBorder="1"/>
    <xf numFmtId="0" fontId="0" fillId="0" borderId="8" xfId="1" applyNumberFormat="1" applyFont="1" applyBorder="1"/>
    <xf numFmtId="0" fontId="4" fillId="0" borderId="1" xfId="5" applyFont="1" applyBorder="1"/>
    <xf numFmtId="0" fontId="0" fillId="0" borderId="0" xfId="0" applyFont="1" applyFill="1" applyBorder="1"/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3" applyFont="1" applyFill="1" applyAlignment="1"/>
    <xf numFmtId="0" fontId="10" fillId="3" borderId="1" xfId="0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0" fontId="11" fillId="4" borderId="1" xfId="4" applyFont="1" applyFill="1" applyBorder="1" applyAlignment="1">
      <alignment vertical="center" wrapText="1"/>
    </xf>
    <xf numFmtId="0" fontId="11" fillId="4" borderId="1" xfId="4" applyFont="1" applyFill="1" applyBorder="1" applyAlignment="1">
      <alignment horizontal="left" vertical="center"/>
    </xf>
    <xf numFmtId="0" fontId="11" fillId="2" borderId="1" xfId="0" applyFont="1" applyFill="1" applyBorder="1"/>
    <xf numFmtId="0" fontId="11" fillId="2" borderId="0" xfId="0" applyFont="1" applyFill="1"/>
    <xf numFmtId="0" fontId="0" fillId="0" borderId="2" xfId="0" applyFont="1" applyBorder="1"/>
    <xf numFmtId="0" fontId="0" fillId="0" borderId="3" xfId="0" applyFont="1" applyBorder="1"/>
    <xf numFmtId="0" fontId="0" fillId="0" borderId="6" xfId="0" applyFont="1" applyBorder="1"/>
    <xf numFmtId="0" fontId="0" fillId="0" borderId="8" xfId="0" applyFont="1" applyBorder="1" applyAlignment="1">
      <alignment vertical="top"/>
    </xf>
    <xf numFmtId="9" fontId="0" fillId="0" borderId="0" xfId="0" applyNumberFormat="1" applyFont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top" wrapText="1"/>
    </xf>
    <xf numFmtId="9" fontId="0" fillId="0" borderId="3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top" wrapText="1"/>
    </xf>
    <xf numFmtId="0" fontId="0" fillId="0" borderId="0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top" wrapText="1"/>
    </xf>
    <xf numFmtId="0" fontId="0" fillId="0" borderId="0" xfId="0" quotePrefix="1" applyFont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top"/>
    </xf>
    <xf numFmtId="9" fontId="0" fillId="0" borderId="2" xfId="0" applyNumberFormat="1" applyFont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0" borderId="9" xfId="0" applyFont="1" applyBorder="1"/>
    <xf numFmtId="0" fontId="0" fillId="0" borderId="1" xfId="0" applyFont="1" applyFill="1" applyBorder="1"/>
    <xf numFmtId="0" fontId="12" fillId="2" borderId="0" xfId="3" applyFont="1" applyFill="1"/>
    <xf numFmtId="0" fontId="4" fillId="0" borderId="1" xfId="5" applyBorder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6">
    <cellStyle name="Lien hypertexte" xfId="5" builtinId="8"/>
    <cellStyle name="Milliers" xfId="1" builtinId="3"/>
    <cellStyle name="Normal" xfId="0" builtinId="0"/>
    <cellStyle name="Normal 32" xfId="3"/>
    <cellStyle name="Normal 4" xfId="4"/>
    <cellStyle name="Pourcentage" xfId="2" builtinId="5"/>
  </cellStyles>
  <dxfs count="0"/>
  <tableStyles count="0" defaultTableStyle="TableStyleMedium2" defaultPivotStyle="PivotStyleLight16"/>
  <colors>
    <mruColors>
      <color rgb="FFFFCC66"/>
      <color rgb="FF3333FF"/>
      <color rgb="FFFFB011"/>
      <color rgb="FF7D7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'Légumineuses (G1-G2)'!$B$3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rgbClr val="FFC000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'Légumineuses (G1-G2)'!$A$4:$A$7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'Légumineuses (G1-G2)'!$B$4:$B$7</c:f>
              <c:numCache>
                <c:formatCode>0%</c:formatCode>
                <c:ptCount val="4"/>
                <c:pt idx="0">
                  <c:v>8.5888520123229201E-2</c:v>
                </c:pt>
                <c:pt idx="1">
                  <c:v>9.2805164200247495E-2</c:v>
                </c:pt>
                <c:pt idx="2">
                  <c:v>7.9156384270552604E-2</c:v>
                </c:pt>
                <c:pt idx="3">
                  <c:v>9.8241593504071897E-2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F-41E3-98FA-E1E28F9A21D6}"/>
            </c:ext>
          </c:extLst>
        </c:ser>
        <c:ser>
          <c:idx val="1"/>
          <c:order val="1"/>
          <c:tx>
            <c:strRef>
              <c:f>'Légumineuses (G1-G2)'!$C$3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rgbClr val="FFB01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'Légumineuses (G1-G2)'!$A$4:$A$7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'Légumineuses (G1-G2)'!$C$4:$C$7</c:f>
              <c:numCache>
                <c:formatCode>0%</c:formatCode>
                <c:ptCount val="4"/>
                <c:pt idx="0">
                  <c:v>9.1952943800283404E-2</c:v>
                </c:pt>
                <c:pt idx="1">
                  <c:v>0.120394182672866</c:v>
                </c:pt>
                <c:pt idx="2">
                  <c:v>6.3526657149710605E-2</c:v>
                </c:pt>
                <c:pt idx="3">
                  <c:v>0.109013445533864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F-41E3-98FA-E1E28F9A21D6}"/>
            </c:ext>
          </c:extLst>
        </c:ser>
        <c:ser>
          <c:idx val="2"/>
          <c:order val="2"/>
          <c:tx>
            <c:strRef>
              <c:f>'Légumineuses (G1-G2)'!$D$3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'Légumineuses (G1-G2)'!$A$4:$A$7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'Légumineuses (G1-G2)'!$D$4:$D$7</c:f>
              <c:numCache>
                <c:formatCode>0%</c:formatCode>
                <c:ptCount val="4"/>
                <c:pt idx="0">
                  <c:v>9.0949504304694798E-2</c:v>
                </c:pt>
                <c:pt idx="1">
                  <c:v>9.092377812774749E-2</c:v>
                </c:pt>
                <c:pt idx="2">
                  <c:v>9.0975467712508404E-2</c:v>
                </c:pt>
                <c:pt idx="3">
                  <c:v>0.13388802742728501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F-41E3-98FA-E1E28F9A2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69743864"/>
        <c:axId val="569752720"/>
      </c:barChart>
      <c:catAx>
        <c:axId val="569743864"/>
        <c:scaling>
          <c:orientation val="minMax"/>
        </c:scaling>
        <c:delete val="0"/>
        <c:axPos val="b"/>
        <c:numFmt formatCode="0\ %" sourceLinked="0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69752720"/>
        <c:crosses val="autoZero"/>
        <c:auto val="1"/>
        <c:lblAlgn val="ctr"/>
        <c:lblOffset val="100"/>
        <c:noMultiLvlLbl val="0"/>
      </c:catAx>
      <c:valAx>
        <c:axId val="56975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6974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693003782558057"/>
          <c:y val="4.8160070299582594E-2"/>
          <c:w val="0.75812583262030353"/>
          <c:h val="0.732018916137685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'Amendement organique (G11-G12) '!$A$16</c:f>
              <c:strCache>
                <c:ptCount val="1"/>
                <c:pt idx="0">
                  <c:v> Normandie </c:v>
                </c:pt>
              </c:strCache>
            </c:strRef>
          </c:tx>
          <c:spPr>
            <a:solidFill>
              <a:srgbClr val="7D7DFF"/>
            </a:solidFill>
            <a:ln>
              <a:solidFill>
                <a:srgbClr val="3333F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'Amendement organique (G11-G12) 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'Amendement organique (G11-G12) '!$B$16:$I$16</c:f>
              <c:numCache>
                <c:formatCode>0%</c:formatCode>
                <c:ptCount val="8"/>
                <c:pt idx="0">
                  <c:v>1.7582848687455747E-2</c:v>
                </c:pt>
                <c:pt idx="1">
                  <c:v>0.70303864412176842</c:v>
                </c:pt>
                <c:pt idx="2">
                  <c:v>0.33698006091123711</c:v>
                </c:pt>
                <c:pt idx="3">
                  <c:v>0.89958672255908756</c:v>
                </c:pt>
                <c:pt idx="4">
                  <c:v>0.10671198377653503</c:v>
                </c:pt>
                <c:pt idx="5">
                  <c:v>4.0688588785220782E-2</c:v>
                </c:pt>
                <c:pt idx="6">
                  <c:v>0.11127111650771399</c:v>
                </c:pt>
                <c:pt idx="7">
                  <c:v>0.20834070337969354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B-4D73-A776-CC8CB0C60E4E}"/>
            </c:ext>
          </c:extLst>
        </c:ser>
        <c:ser>
          <c:idx val="1"/>
          <c:order val="1"/>
          <c:tx>
            <c:strRef>
              <c:f>'Amendement organique (G11-G12) '!$A$17</c:f>
              <c:strCache>
                <c:ptCount val="1"/>
                <c:pt idx="0">
                  <c:v> France métropolitaine 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'Amendement organique (G11-G12) 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'Amendement organique (G11-G12) '!$B$17:$I$17</c:f>
              <c:numCache>
                <c:formatCode>0%</c:formatCode>
                <c:ptCount val="8"/>
                <c:pt idx="0">
                  <c:v>9.407011116836507E-2</c:v>
                </c:pt>
                <c:pt idx="1">
                  <c:v>0.68441575952115075</c:v>
                </c:pt>
                <c:pt idx="2">
                  <c:v>0.37589455538888017</c:v>
                </c:pt>
                <c:pt idx="3">
                  <c:v>0.81376302581311211</c:v>
                </c:pt>
                <c:pt idx="4">
                  <c:v>0.14209296428918383</c:v>
                </c:pt>
                <c:pt idx="5">
                  <c:v>8.0485285893057715E-2</c:v>
                </c:pt>
                <c:pt idx="6">
                  <c:v>0.42251441772424581</c:v>
                </c:pt>
                <c:pt idx="7">
                  <c:v>0.31267480347336252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B-4D73-A776-CC8CB0C60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87856"/>
        <c:axId val="582088840"/>
      </c:barChart>
      <c:catAx>
        <c:axId val="582087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88840"/>
        <c:crosses val="autoZero"/>
        <c:auto val="1"/>
        <c:lblAlgn val="ctr"/>
        <c:lblOffset val="100"/>
        <c:noMultiLvlLbl val="0"/>
      </c:catAx>
      <c:valAx>
        <c:axId val="582088840"/>
        <c:scaling>
          <c:orientation val="minMax"/>
          <c:max val="0.9500000000000000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8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2807014699982911"/>
          <c:y val="0.88489784591903986"/>
          <c:w val="0.59761008625589773"/>
          <c:h val="8.7807416143466654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8371089149163"/>
          <c:y val="6.0081687650006307E-2"/>
          <c:w val="0.84533376380344261"/>
          <c:h val="0.611214646949619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'Non labour (G13-G14)'!$B$3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'Non labour (G13-G14)'!$A$4:$A$7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'Non labour (G13-G14)'!$B$4:$B$7</c:f>
              <c:numCache>
                <c:formatCode>0%</c:formatCode>
                <c:ptCount val="4"/>
                <c:pt idx="0">
                  <c:v>0.24929858960758899</c:v>
                </c:pt>
                <c:pt idx="1">
                  <c:v>0.24741257529112201</c:v>
                </c:pt>
                <c:pt idx="2">
                  <c:v>0.25113429265333898</c:v>
                </c:pt>
                <c:pt idx="3">
                  <c:v>0.32861051454370904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A-468E-8144-C116C475B5DF}"/>
            </c:ext>
          </c:extLst>
        </c:ser>
        <c:ser>
          <c:idx val="1"/>
          <c:order val="1"/>
          <c:tx>
            <c:strRef>
              <c:f>'Non labour (G13-G14)'!$C$3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rgbClr val="FFB01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'Non labour (G13-G14)'!$A$4:$A$7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'Non labour (G13-G14)'!$C$4:$C$7</c:f>
              <c:numCache>
                <c:formatCode>0%</c:formatCode>
                <c:ptCount val="4"/>
                <c:pt idx="0">
                  <c:v>0.39899560946073698</c:v>
                </c:pt>
                <c:pt idx="1">
                  <c:v>0.44052630350206301</c:v>
                </c:pt>
                <c:pt idx="2">
                  <c:v>0.35748674907301298</c:v>
                </c:pt>
                <c:pt idx="3">
                  <c:v>0.470490334333237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A-468E-8144-C116C475B5DF}"/>
            </c:ext>
          </c:extLst>
        </c:ser>
        <c:ser>
          <c:idx val="2"/>
          <c:order val="2"/>
          <c:tx>
            <c:strRef>
              <c:f>'Non labour (G13-G14)'!$D$3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'Non labour (G13-G14)'!$A$4:$A$7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'Non labour (G13-G14)'!$D$4:$D$7</c:f>
              <c:numCache>
                <c:formatCode>0%</c:formatCode>
                <c:ptCount val="4"/>
                <c:pt idx="0">
                  <c:v>0.44622950725256999</c:v>
                </c:pt>
                <c:pt idx="1">
                  <c:v>0.51241663645483004</c:v>
                </c:pt>
                <c:pt idx="2">
                  <c:v>0.37943204134785702</c:v>
                </c:pt>
                <c:pt idx="3">
                  <c:v>0.50506207089355104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A-468E-8144-C116C475B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07133248"/>
        <c:axId val="507134560"/>
      </c:barChart>
      <c:catAx>
        <c:axId val="50713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07134560"/>
        <c:crosses val="autoZero"/>
        <c:auto val="1"/>
        <c:lblAlgn val="ctr"/>
        <c:lblOffset val="100"/>
        <c:noMultiLvlLbl val="0"/>
      </c:catAx>
      <c:valAx>
        <c:axId val="50713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0713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25717001775689202"/>
          <c:y val="0.86607855836202297"/>
          <c:w val="0.53709229398716962"/>
          <c:h val="0.12032169775569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82462359830274"/>
          <c:y val="2.9118116881916442E-2"/>
          <c:w val="0.76761570881226049"/>
          <c:h val="0.74694756292310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labour (G13-G14)'!$A$16</c:f>
              <c:strCache>
                <c:ptCount val="1"/>
                <c:pt idx="0">
                  <c:v> Normandie </c:v>
                </c:pt>
              </c:strCache>
            </c:strRef>
          </c:tx>
          <c:spPr>
            <a:solidFill>
              <a:srgbClr val="7D7DFF"/>
            </a:solidFill>
            <a:ln>
              <a:solidFill>
                <a:srgbClr val="3333FF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'Non labour (G13-G14)'!$B$15:$I$15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'Non labour (G13-G14)'!$B$16:$I$16</c:f>
              <c:numCache>
                <c:formatCode>0%</c:formatCode>
                <c:ptCount val="8"/>
                <c:pt idx="0">
                  <c:v>0.53101753073515012</c:v>
                </c:pt>
                <c:pt idx="1">
                  <c:v>0.33347066733758207</c:v>
                </c:pt>
                <c:pt idx="2">
                  <c:v>0.68236957229733108</c:v>
                </c:pt>
                <c:pt idx="3">
                  <c:v>0.19917520948916856</c:v>
                </c:pt>
                <c:pt idx="4">
                  <c:v>0.37822230948855334</c:v>
                </c:pt>
                <c:pt idx="5">
                  <c:v>0.43653878773575872</c:v>
                </c:pt>
                <c:pt idx="6">
                  <c:v>0.57515851815757779</c:v>
                </c:pt>
                <c:pt idx="7">
                  <c:v>0.32465710417837351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7-407C-8C2C-1F55789F4FC6}"/>
            </c:ext>
          </c:extLst>
        </c:ser>
        <c:ser>
          <c:idx val="1"/>
          <c:order val="1"/>
          <c:tx>
            <c:strRef>
              <c:f>'Non labour (G13-G14)'!$A$17</c:f>
              <c:strCache>
                <c:ptCount val="1"/>
                <c:pt idx="0">
                  <c:v> France métropolitaine 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'Non labour (G13-G14)'!$B$15:$I$15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'Non labour (G13-G14)'!$B$17:$I$17</c:f>
              <c:numCache>
                <c:formatCode>0%</c:formatCode>
                <c:ptCount val="8"/>
                <c:pt idx="0">
                  <c:v>0.59534484870466953</c:v>
                </c:pt>
                <c:pt idx="1">
                  <c:v>0.25206807015281291</c:v>
                </c:pt>
                <c:pt idx="2">
                  <c:v>0.80119948837091171</c:v>
                </c:pt>
                <c:pt idx="3">
                  <c:v>0.28546565224985682</c:v>
                </c:pt>
                <c:pt idx="4">
                  <c:v>0.48397040364734872</c:v>
                </c:pt>
                <c:pt idx="5">
                  <c:v>0.43976192418689269</c:v>
                </c:pt>
                <c:pt idx="6">
                  <c:v>0.28451370593627767</c:v>
                </c:pt>
                <c:pt idx="7">
                  <c:v>0.3794483128215636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7-407C-8C2C-1F55789F4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28816"/>
        <c:axId val="582029144"/>
      </c:barChart>
      <c:catAx>
        <c:axId val="58202881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29144"/>
        <c:crosses val="autoZero"/>
        <c:auto val="1"/>
        <c:lblAlgn val="ctr"/>
        <c:lblOffset val="100"/>
        <c:noMultiLvlLbl val="0"/>
      </c:catAx>
      <c:valAx>
        <c:axId val="582029144"/>
        <c:scaling>
          <c:orientation val="minMax"/>
          <c:max val="0.8500000000000000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2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28542589377160293"/>
          <c:y val="0.8683094529977069"/>
          <c:w val="0.57146337057744623"/>
          <c:h val="8.3542413224332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572463768116"/>
          <c:y val="0.127"/>
          <c:w val="0.85899879227053144"/>
          <c:h val="0.56233737842091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'Couvert (G15-16)'!$B$3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(G15-16)'!$B$4:$B$7</c:f>
              <c:numCache>
                <c:formatCode>0%</c:formatCode>
                <c:ptCount val="4"/>
                <c:pt idx="0">
                  <c:v>0.90379999999999994</c:v>
                </c:pt>
                <c:pt idx="1">
                  <c:v>0.97439999999999993</c:v>
                </c:pt>
                <c:pt idx="2">
                  <c:v>0.83499999999999996</c:v>
                </c:pt>
                <c:pt idx="3">
                  <c:v>0.81559999999999999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7-4A02-B787-57D830DE8685}"/>
            </c:ext>
          </c:extLst>
        </c:ser>
        <c:ser>
          <c:idx val="1"/>
          <c:order val="1"/>
          <c:tx>
            <c:strRef>
              <c:f>'Couvert (G15-16)'!$C$3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rgbClr val="FFB01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(G15-16)'!$C$4:$C$7</c:f>
              <c:numCache>
                <c:formatCode>0%</c:formatCode>
                <c:ptCount val="4"/>
                <c:pt idx="0">
                  <c:v>0.90735813755272998</c:v>
                </c:pt>
                <c:pt idx="1">
                  <c:v>0.97895225067843394</c:v>
                </c:pt>
                <c:pt idx="2">
                  <c:v>0.83649183181482101</c:v>
                </c:pt>
                <c:pt idx="3">
                  <c:v>0.85833990411334793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7-4A02-B787-57D830DE8685}"/>
            </c:ext>
          </c:extLst>
        </c:ser>
        <c:ser>
          <c:idx val="2"/>
          <c:order val="2"/>
          <c:tx>
            <c:strRef>
              <c:f>'Couvert (G15-16)'!$D$3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(G15-16)'!$D$4:$D$7</c:f>
              <c:numCache>
                <c:formatCode>0%</c:formatCode>
                <c:ptCount val="4"/>
                <c:pt idx="0">
                  <c:v>0.96499065930754102</c:v>
                </c:pt>
                <c:pt idx="1">
                  <c:v>0.98286411165582099</c:v>
                </c:pt>
                <c:pt idx="2">
                  <c:v>0.9468982167410761</c:v>
                </c:pt>
                <c:pt idx="3">
                  <c:v>0.88404892588072403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7-4A02-B787-57D830DE8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2975112"/>
        <c:axId val="512971832"/>
      </c:barChart>
      <c:catAx>
        <c:axId val="512975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12971832"/>
        <c:crosses val="autoZero"/>
        <c:auto val="1"/>
        <c:lblAlgn val="ctr"/>
        <c:lblOffset val="100"/>
        <c:noMultiLvlLbl val="0"/>
      </c:catAx>
      <c:valAx>
        <c:axId val="5129718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12975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413674053519074"/>
          <c:y val="4.3123935526867919E-2"/>
          <c:w val="0.58120831005564155"/>
          <c:h val="0.5960474137931034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'Couvert (G15-16)'!$B$15</c:f>
              <c:strCache>
                <c:ptCount val="1"/>
                <c:pt idx="0">
                  <c:v>Culture d'hiver seule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(G15-16)'!$A$16:$A$19</c:f>
              <c:strCache>
                <c:ptCount val="4"/>
                <c:pt idx="0">
                  <c:v>Eure |Seine-Maritime</c:v>
                </c:pt>
                <c:pt idx="1">
                  <c:v>Calvados |Manche |Orne</c:v>
                </c:pt>
                <c:pt idx="2">
                  <c:v>Normandie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(G15-16)'!$B$16:$B$19</c:f>
              <c:numCache>
                <c:formatCode>0%</c:formatCode>
                <c:ptCount val="4"/>
                <c:pt idx="0">
                  <c:v>0.52869381241351554</c:v>
                </c:pt>
                <c:pt idx="1">
                  <c:v>0.32087476034997575</c:v>
                </c:pt>
                <c:pt idx="2">
                  <c:v>0.42526118220130082</c:v>
                </c:pt>
                <c:pt idx="3">
                  <c:v>0.37086632176970408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0-48FE-B5DA-C7A37710F6BB}"/>
            </c:ext>
          </c:extLst>
        </c:ser>
        <c:ser>
          <c:idx val="1"/>
          <c:order val="1"/>
          <c:tx>
            <c:strRef>
              <c:f>'Couvert (G15-16)'!$C$15</c:f>
              <c:strCache>
                <c:ptCount val="1"/>
                <c:pt idx="0">
                  <c:v>Culture d'hiver avec repousse du précédent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(G15-16)'!$A$16:$A$19</c:f>
              <c:strCache>
                <c:ptCount val="4"/>
                <c:pt idx="0">
                  <c:v>Eure |Seine-Maritime</c:v>
                </c:pt>
                <c:pt idx="1">
                  <c:v>Calvados |Manche |Orne</c:v>
                </c:pt>
                <c:pt idx="2">
                  <c:v>Normandie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(G15-16)'!$C$16:$C$19</c:f>
              <c:numCache>
                <c:formatCode>0%</c:formatCode>
                <c:ptCount val="4"/>
                <c:pt idx="0">
                  <c:v>0.26768820823017081</c:v>
                </c:pt>
                <c:pt idx="1">
                  <c:v>0.27868005990681405</c:v>
                </c:pt>
                <c:pt idx="2">
                  <c:v>0.2731589103555474</c:v>
                </c:pt>
                <c:pt idx="3">
                  <c:v>0.26194284229268761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0-48FE-B5DA-C7A37710F6BB}"/>
            </c:ext>
          </c:extLst>
        </c:ser>
        <c:ser>
          <c:idx val="2"/>
          <c:order val="2"/>
          <c:tx>
            <c:strRef>
              <c:f>'Couvert (G15-16)'!$D$15</c:f>
              <c:strCache>
                <c:ptCount val="1"/>
                <c:pt idx="0">
                  <c:v>Culture intermédiaire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(G15-16)'!$A$16:$A$19</c:f>
              <c:strCache>
                <c:ptCount val="4"/>
                <c:pt idx="0">
                  <c:v>Eure |Seine-Maritime</c:v>
                </c:pt>
                <c:pt idx="1">
                  <c:v>Calvados |Manche |Orne</c:v>
                </c:pt>
                <c:pt idx="2">
                  <c:v>Normandie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(G15-16)'!$D$16:$D$19</c:f>
              <c:numCache>
                <c:formatCode>0%</c:formatCode>
                <c:ptCount val="4"/>
                <c:pt idx="0">
                  <c:v>0.13578032760121478</c:v>
                </c:pt>
                <c:pt idx="1">
                  <c:v>0.10990462057221467</c:v>
                </c:pt>
                <c:pt idx="2">
                  <c:v>0.12290185274515646</c:v>
                </c:pt>
                <c:pt idx="3">
                  <c:v>0.16176778725236174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70-48FE-B5DA-C7A37710F6BB}"/>
            </c:ext>
          </c:extLst>
        </c:ser>
        <c:ser>
          <c:idx val="3"/>
          <c:order val="3"/>
          <c:tx>
            <c:strRef>
              <c:f>'Couvert (G15-16)'!$E$15</c:f>
              <c:strCache>
                <c:ptCount val="1"/>
                <c:pt idx="0">
                  <c:v>Culture dérobée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605E669-B74F-4818-BB23-FD5BE7A18E3D}" type="VALUE">
                      <a:rPr lang="en-US" sz="70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8C0-4F80-B3CF-FC742423A2DE}"/>
                </c:ext>
              </c:extLst>
            </c:dLbl>
            <c:dLbl>
              <c:idx val="3"/>
              <c:layout>
                <c:manualLayout>
                  <c:x val="-2.4065722306927606E-2"/>
                  <c:y val="-9.075041135880739E-2"/>
                </c:manualLayout>
              </c:layout>
              <c:tx>
                <c:rich>
                  <a:bodyPr/>
                  <a:lstStyle/>
                  <a:p>
                    <a:fld id="{BAD5FF5B-692E-4DAD-9F7A-A5CB7ECC33BF}" type="VALUE">
                      <a:rPr lang="en-US" sz="800" baseline="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8C0-4F80-B3CF-FC742423A2DE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(G15-16)'!$A$16:$A$19</c:f>
              <c:strCache>
                <c:ptCount val="4"/>
                <c:pt idx="0">
                  <c:v>Eure |Seine-Maritime</c:v>
                </c:pt>
                <c:pt idx="1">
                  <c:v>Calvados |Manche |Orne</c:v>
                </c:pt>
                <c:pt idx="2">
                  <c:v>Normandie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(G15-16)'!$E$16:$E$19</c:f>
              <c:numCache>
                <c:formatCode>0%</c:formatCode>
                <c:ptCount val="4"/>
                <c:pt idx="0">
                  <c:v>3.7218856741944181E-2</c:v>
                </c:pt>
                <c:pt idx="1">
                  <c:v>0.17690148191277194</c:v>
                </c:pt>
                <c:pt idx="2">
                  <c:v>0.10673963057334576</c:v>
                </c:pt>
                <c:pt idx="3">
                  <c:v>4.4775668051859993E-2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70-48FE-B5DA-C7A37710F6BB}"/>
            </c:ext>
          </c:extLst>
        </c:ser>
        <c:ser>
          <c:idx val="4"/>
          <c:order val="4"/>
          <c:tx>
            <c:strRef>
              <c:f>'Couvert (G15-16)'!$F$15</c:f>
              <c:strCache>
                <c:ptCount val="1"/>
                <c:pt idx="0">
                  <c:v>Repousse du précédent 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4.8131444613855212E-2"/>
                  <c:y val="-8.3769610485053048E-2"/>
                </c:manualLayout>
              </c:layout>
              <c:tx>
                <c:rich>
                  <a:bodyPr/>
                  <a:lstStyle/>
                  <a:p>
                    <a:fld id="{E26AEE4A-D204-4FB7-A45E-99F5FDDA1ADB}" type="VALUE">
                      <a:rPr lang="en-US" sz="80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8C0-4F80-B3CF-FC742423A2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5C1889D-1602-4307-B54D-B08C0A1E07B9}" type="VALUE">
                      <a:rPr lang="en-US" sz="80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8C0-4F80-B3CF-FC742423A2DE}"/>
                </c:ext>
              </c:extLst>
            </c:dLbl>
            <c:dLbl>
              <c:idx val="2"/>
              <c:layout>
                <c:manualLayout>
                  <c:x val="-4.0726606980954407E-2"/>
                  <c:y val="-8.20244102666143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/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8E099672-FD23-4896-8DF9-E2C01D2FC13E}" type="VALUE">
                      <a:rPr lang="en-US" sz="800"/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299788058387439E-2"/>
                      <c:h val="3.17626439755825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8C0-4F80-B3CF-FC742423A2DE}"/>
                </c:ext>
              </c:extLst>
            </c:dLbl>
            <c:dLbl>
              <c:idx val="3"/>
              <c:layout>
                <c:manualLayout>
                  <c:x val="4.257781638917961E-2"/>
                  <c:y val="-9.075041135880739E-2"/>
                </c:manualLayout>
              </c:layout>
              <c:tx>
                <c:rich>
                  <a:bodyPr/>
                  <a:lstStyle/>
                  <a:p>
                    <a:fld id="{90799251-7325-4D1C-A082-D1EEDECB271F}" type="VALUE">
                      <a:rPr lang="en-US" sz="80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8C0-4F80-B3CF-FC742423A2DE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6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(G15-16)'!$A$16:$A$19</c:f>
              <c:strCache>
                <c:ptCount val="4"/>
                <c:pt idx="0">
                  <c:v>Eure |Seine-Maritime</c:v>
                </c:pt>
                <c:pt idx="1">
                  <c:v>Calvados |Manche |Orne</c:v>
                </c:pt>
                <c:pt idx="2">
                  <c:v>Normandie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(G15-16)'!$F$16:$F$19</c:f>
              <c:numCache>
                <c:formatCode>0%</c:formatCode>
                <c:ptCount val="4"/>
                <c:pt idx="0">
                  <c:v>1.3696619758675229E-2</c:v>
                </c:pt>
                <c:pt idx="1">
                  <c:v>5.8270363875502433E-2</c:v>
                </c:pt>
                <c:pt idx="2">
                  <c:v>3.5881205563638219E-2</c:v>
                </c:pt>
                <c:pt idx="3">
                  <c:v>5.0820309902533972E-2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70-48FE-B5DA-C7A37710F6BB}"/>
            </c:ext>
          </c:extLst>
        </c:ser>
        <c:ser>
          <c:idx val="5"/>
          <c:order val="5"/>
          <c:tx>
            <c:strRef>
              <c:f>'Couvert (G15-16)'!$G$15</c:f>
              <c:strCache>
                <c:ptCount val="1"/>
                <c:pt idx="0">
                  <c:v>Sol nu en hiver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7.404764750640635E-3"/>
                  <c:y val="-8.90052111403688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/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1371B5AD-047B-4E79-B489-AF0394A411D3}" type="VALUE">
                      <a:rPr lang="en-US" sz="800"/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106378946938789E-2"/>
                      <c:h val="3.928459433439301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8C0-4F80-B3CF-FC742423A2D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614CB7-945A-4740-AFE9-AB3B9D2F581B}" type="VALUE">
                      <a:rPr lang="en-US" sz="80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8C0-4F80-B3CF-FC742423A2DE}"/>
                </c:ext>
              </c:extLst>
            </c:dLbl>
            <c:dLbl>
              <c:idx val="2"/>
              <c:layout>
                <c:manualLayout>
                  <c:x val="-9.2560470411260016E-4"/>
                  <c:y val="-8.55148107034915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/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521739EA-80C6-41A5-B122-476C62659B40}" type="VALUE">
                      <a:rPr lang="en-US" sz="800"/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448578650162236E-2"/>
                      <c:h val="3.176264397558258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8C0-4F80-B3CF-FC742423A2DE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'Couvert (G15-16)'!$A$16:$A$19</c:f>
              <c:strCache>
                <c:ptCount val="4"/>
                <c:pt idx="0">
                  <c:v>Eure |Seine-Maritime</c:v>
                </c:pt>
                <c:pt idx="1">
                  <c:v>Calvados |Manche |Orne</c:v>
                </c:pt>
                <c:pt idx="2">
                  <c:v>Normandie</c:v>
                </c:pt>
                <c:pt idx="3">
                  <c:v>France métropolitaine</c:v>
                </c:pt>
              </c:strCache>
            </c:strRef>
          </c:cat>
          <c:val>
            <c:numRef>
              <c:f>'Couvert (G15-16)'!$G$16:$G$19</c:f>
              <c:numCache>
                <c:formatCode>0%</c:formatCode>
                <c:ptCount val="4"/>
                <c:pt idx="0">
                  <c:v>1.6922175254479213E-2</c:v>
                </c:pt>
                <c:pt idx="1">
                  <c:v>5.5368713382721202E-2</c:v>
                </c:pt>
                <c:pt idx="2">
                  <c:v>3.6057218561011233E-2</c:v>
                </c:pt>
                <c:pt idx="3">
                  <c:v>0.10982707073085279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70-48FE-B5DA-C7A37710F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58314728"/>
        <c:axId val="558307512"/>
      </c:barChart>
      <c:catAx>
        <c:axId val="5583147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58307512"/>
        <c:crosses val="autoZero"/>
        <c:auto val="1"/>
        <c:lblAlgn val="ctr"/>
        <c:lblOffset val="100"/>
        <c:noMultiLvlLbl val="0"/>
      </c:catAx>
      <c:valAx>
        <c:axId val="55830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5831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73962024240728"/>
          <c:y val="0.75931023091334982"/>
          <c:w val="0.8399811403241072"/>
          <c:h val="0.18170891647948395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05092592592594"/>
          <c:y val="4.5653594771241833E-2"/>
          <c:w val="0.56702006172839514"/>
          <c:h val="0.8124745098039215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'Encadré - lég. graine (G3-G4)'!$B$45</c:f>
              <c:strCache>
                <c:ptCount val="1"/>
                <c:pt idx="0">
                  <c:v>Pois protéagineux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'Encadré - lég. graine (G3-G4)'!$A$46:$A$47</c:f>
              <c:strCache>
                <c:ptCount val="2"/>
                <c:pt idx="0">
                  <c:v>Normandie </c:v>
                </c:pt>
                <c:pt idx="1">
                  <c:v>France métropolitaine </c:v>
                </c:pt>
              </c:strCache>
            </c:strRef>
          </c:cat>
          <c:val>
            <c:numRef>
              <c:f>'Encadré - lég. graine (G3-G4)'!$B$46:$B$47</c:f>
              <c:numCache>
                <c:formatCode>_-* #\ ##0_-;\-* #\ ##0_-;_-* "-"??_-;_-@_-</c:formatCode>
                <c:ptCount val="2"/>
                <c:pt idx="0">
                  <c:v>7970</c:v>
                </c:pt>
                <c:pt idx="1">
                  <c:v>133485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8-43D4-86B8-AFAA6A0C106F}"/>
            </c:ext>
          </c:extLst>
        </c:ser>
        <c:ser>
          <c:idx val="1"/>
          <c:order val="1"/>
          <c:tx>
            <c:strRef>
              <c:f>'Encadré - lég. graine (G3-G4)'!$C$45</c:f>
              <c:strCache>
                <c:ptCount val="1"/>
                <c:pt idx="0">
                  <c:v>Féveroles et fèves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'Encadré - lég. graine (G3-G4)'!$A$46:$A$47</c:f>
              <c:strCache>
                <c:ptCount val="2"/>
                <c:pt idx="0">
                  <c:v>Normandie </c:v>
                </c:pt>
                <c:pt idx="1">
                  <c:v>France métropolitaine </c:v>
                </c:pt>
              </c:strCache>
            </c:strRef>
          </c:cat>
          <c:val>
            <c:numRef>
              <c:f>'Encadré - lég. graine (G3-G4)'!$C$46:$C$47</c:f>
              <c:numCache>
                <c:formatCode>_-* #\ ##0_-;\-* #\ ##0_-;_-* "-"??_-;_-@_-</c:formatCode>
                <c:ptCount val="2"/>
                <c:pt idx="0">
                  <c:v>5640</c:v>
                </c:pt>
                <c:pt idx="1">
                  <c:v>68087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8-43D4-86B8-AFAA6A0C106F}"/>
            </c:ext>
          </c:extLst>
        </c:ser>
        <c:ser>
          <c:idx val="2"/>
          <c:order val="2"/>
          <c:tx>
            <c:strRef>
              <c:f>'Encadré - légumineuses à graine'!#REF!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'Encadré - lég. graine (G3-G4)'!$A$46:$A$47</c:f>
              <c:strCache>
                <c:ptCount val="2"/>
                <c:pt idx="0">
                  <c:v>Normandie </c:v>
                </c:pt>
                <c:pt idx="1">
                  <c:v>France métropolitaine </c:v>
                </c:pt>
              </c:strCache>
            </c:strRef>
          </c:cat>
          <c:val>
            <c:numRef>
              <c:f>'Encadré - légumineuses à graine'!#REF!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8-43D4-86B8-AFAA6A0C106F}"/>
            </c:ext>
          </c:extLst>
        </c:ser>
        <c:ser>
          <c:idx val="3"/>
          <c:order val="3"/>
          <c:tx>
            <c:strRef>
              <c:f>'Encadré - légumineuses à graine'!#REF!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'Encadré - lég. graine (G3-G4)'!$A$46:$A$47</c:f>
              <c:strCache>
                <c:ptCount val="2"/>
                <c:pt idx="0">
                  <c:v>Normandie </c:v>
                </c:pt>
                <c:pt idx="1">
                  <c:v>France métropolitaine </c:v>
                </c:pt>
              </c:strCache>
            </c:strRef>
          </c:cat>
          <c:val>
            <c:numRef>
              <c:f>'Encadré - légumineuses à graine'!#REF!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38-43D4-86B8-AFAA6A0C106F}"/>
            </c:ext>
          </c:extLst>
        </c:ser>
        <c:ser>
          <c:idx val="4"/>
          <c:order val="4"/>
          <c:tx>
            <c:strRef>
              <c:f>'Encadré - lég. graine (G3-G4)'!$D$45</c:f>
              <c:strCache>
                <c:ptCount val="1"/>
                <c:pt idx="0">
                  <c:v>Soja et lupin doux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284132841328414"/>
                  <c:y val="6.5504013410270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CF-406E-8087-381AA75786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'Encadré - lég. graine (G3-G4)'!$A$46:$A$47</c:f>
              <c:strCache>
                <c:ptCount val="2"/>
                <c:pt idx="0">
                  <c:v>Normandie </c:v>
                </c:pt>
                <c:pt idx="1">
                  <c:v>France métropolitaine </c:v>
                </c:pt>
              </c:strCache>
            </c:strRef>
          </c:cat>
          <c:val>
            <c:numRef>
              <c:f>'Encadré - lég. graine (G3-G4)'!$D$46:$D$47</c:f>
              <c:numCache>
                <c:formatCode>_-* #\ ##0_-;\-* #\ ##0_-;_-* "-"??_-;_-@_-</c:formatCode>
                <c:ptCount val="2"/>
                <c:pt idx="0">
                  <c:v>450</c:v>
                </c:pt>
                <c:pt idx="1">
                  <c:v>189197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38-43D4-86B8-AFAA6A0C1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1538440"/>
        <c:axId val="631537784"/>
      </c:barChart>
      <c:catAx>
        <c:axId val="631538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1537784"/>
        <c:crosses val="autoZero"/>
        <c:auto val="1"/>
        <c:lblAlgn val="ctr"/>
        <c:lblOffset val="100"/>
        <c:noMultiLvlLbl val="0"/>
      </c:catAx>
      <c:valAx>
        <c:axId val="63153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153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799074074074075"/>
          <c:y val="0.30382352941176471"/>
          <c:w val="0.24105246913580244"/>
          <c:h val="0.3097196078431372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04156284261935E-2"/>
          <c:y val="7.121355285134813E-2"/>
          <c:w val="0.90512296089571098"/>
          <c:h val="0.56522454988329407"/>
        </c:manualLayout>
      </c:layout>
      <c:lineChart>
        <c:grouping val="standard"/>
        <c:varyColors val="0"/>
        <c:ser>
          <c:idx val="0"/>
          <c:order val="0"/>
          <c:tx>
            <c:strRef>
              <c:f>'Encadré - lég. graine (G3-G4)'!$A$30</c:f>
              <c:strCache>
                <c:ptCount val="1"/>
                <c:pt idx="0">
                  <c:v> France métropolitaine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0126582278481013E-2"/>
                  <c:y val="0.152741160163968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09-496B-84F0-36360D465AAD}"/>
                </c:ext>
              </c:extLst>
            </c:dLbl>
            <c:dLbl>
              <c:idx val="12"/>
              <c:layout>
                <c:manualLayout>
                  <c:x val="-1.5189873417721643E-2"/>
                  <c:y val="-8.929517237311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09-496B-84F0-36360D465AAD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'Encadré - lég. graine (G3-G4)'!$B$29:$N$29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'Encadré - lég. graine (G3-G4)'!$B$30:$N$30</c:f>
              <c:numCache>
                <c:formatCode>0.00%</c:formatCode>
                <c:ptCount val="13"/>
                <c:pt idx="0">
                  <c:v>1.4392184200204034E-2</c:v>
                </c:pt>
                <c:pt idx="1">
                  <c:v>1.0343667027642235E-2</c:v>
                </c:pt>
                <c:pt idx="2">
                  <c:v>7.6605143609816961E-3</c:v>
                </c:pt>
                <c:pt idx="3">
                  <c:v>7.7875832773589984E-3</c:v>
                </c:pt>
                <c:pt idx="4">
                  <c:v>9.8411250479331427E-3</c:v>
                </c:pt>
                <c:pt idx="5">
                  <c:v>1.2964501970482168E-2</c:v>
                </c:pt>
                <c:pt idx="6">
                  <c:v>1.4291431971768929E-2</c:v>
                </c:pt>
                <c:pt idx="7">
                  <c:v>1.434420784635732E-2</c:v>
                </c:pt>
                <c:pt idx="8">
                  <c:v>1.2570939521435518E-2</c:v>
                </c:pt>
                <c:pt idx="9">
                  <c:v>1.344563010274433E-2</c:v>
                </c:pt>
                <c:pt idx="10">
                  <c:v>1.6510289642797098E-2</c:v>
                </c:pt>
                <c:pt idx="11">
                  <c:v>1.5155251553837373E-2</c:v>
                </c:pt>
                <c:pt idx="12">
                  <c:v>1.3690699206682264E-2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9-496B-84F0-36360D465AAD}"/>
            </c:ext>
          </c:extLst>
        </c:ser>
        <c:ser>
          <c:idx val="1"/>
          <c:order val="1"/>
          <c:tx>
            <c:strRef>
              <c:f>'Encadré - lég. graine (G3-G4)'!$A$31</c:f>
              <c:strCache>
                <c:ptCount val="1"/>
                <c:pt idx="0">
                  <c:v> Normandie </c:v>
                </c:pt>
              </c:strCache>
            </c:strRef>
          </c:tx>
          <c:spPr>
            <a:ln w="28575" cap="rnd">
              <a:solidFill>
                <a:srgbClr val="3333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3333FF"/>
              </a:solidFill>
              <a:ln w="9525">
                <a:solidFill>
                  <a:srgbClr val="3333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0126582278481013E-2"/>
                  <c:y val="-2.4339260963166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09-496B-84F0-36360D465AAD}"/>
                </c:ext>
              </c:extLst>
            </c:dLbl>
            <c:dLbl>
              <c:idx val="12"/>
              <c:layout>
                <c:manualLayout>
                  <c:x val="-3.3755274261603498E-2"/>
                  <c:y val="5.5495886047951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09-496B-84F0-36360D465AAD}"/>
                </c:ext>
              </c:extLst>
            </c:dLbl>
            <c:numFmt formatCode="0.0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'Encadré - lég. graine (G3-G4)'!$B$29:$N$29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'Encadré - lég. graine (G3-G4)'!$B$31:$N$31</c:f>
              <c:numCache>
                <c:formatCode>0.00%</c:formatCode>
                <c:ptCount val="13"/>
                <c:pt idx="0">
                  <c:v>2.0995474343510508E-2</c:v>
                </c:pt>
                <c:pt idx="1">
                  <c:v>1.3264380287262243E-2</c:v>
                </c:pt>
                <c:pt idx="2">
                  <c:v>8.9742597683611768E-3</c:v>
                </c:pt>
                <c:pt idx="3">
                  <c:v>1.0779429815972604E-2</c:v>
                </c:pt>
                <c:pt idx="4">
                  <c:v>9.461159287163989E-3</c:v>
                </c:pt>
                <c:pt idx="5">
                  <c:v>1.2366144876223097E-2</c:v>
                </c:pt>
                <c:pt idx="6">
                  <c:v>1.2207683983310283E-2</c:v>
                </c:pt>
                <c:pt idx="7">
                  <c:v>1.1365096044357436E-2</c:v>
                </c:pt>
                <c:pt idx="8">
                  <c:v>7.9431799888521858E-3</c:v>
                </c:pt>
                <c:pt idx="9">
                  <c:v>6.05539388372308E-3</c:v>
                </c:pt>
                <c:pt idx="10">
                  <c:v>8.7303265272749529E-3</c:v>
                </c:pt>
                <c:pt idx="11">
                  <c:v>7.8871338799229238E-3</c:v>
                </c:pt>
                <c:pt idx="12">
                  <c:v>6.8170093595696073E-3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9-496B-84F0-36360D465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555824"/>
        <c:axId val="631550904"/>
      </c:lineChart>
      <c:catAx>
        <c:axId val="631555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1550904"/>
        <c:crosses val="autoZero"/>
        <c:auto val="1"/>
        <c:lblAlgn val="ctr"/>
        <c:lblOffset val="100"/>
        <c:noMultiLvlLbl val="0"/>
      </c:catAx>
      <c:valAx>
        <c:axId val="63155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31555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27519758131499389"/>
          <c:y val="0.80713792798372108"/>
          <c:w val="0.47332562543606105"/>
          <c:h val="0.13113627650476276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 b="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0371944540370429"/>
          <c:y val="4.3681876010040043E-3"/>
          <c:w val="0.76399655604013383"/>
          <c:h val="0.687218497368753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'Légumineuses (G1-G2)'!$A$17</c:f>
              <c:strCache>
                <c:ptCount val="1"/>
                <c:pt idx="0">
                  <c:v> Normandie </c:v>
                </c:pt>
              </c:strCache>
            </c:strRef>
          </c:tx>
          <c:spPr>
            <a:solidFill>
              <a:srgbClr val="7D7DFF"/>
            </a:solidFill>
            <a:ln>
              <a:solidFill>
                <a:srgbClr val="3333FF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'Légumineuses (G1-G2)'!$B$16:$I$16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'Légumineuses (G1-G2)'!$B$17:$I$17</c:f>
              <c:numCache>
                <c:formatCode>0%</c:formatCode>
                <c:ptCount val="8"/>
                <c:pt idx="0">
                  <c:v>0.11473918553459383</c:v>
                </c:pt>
                <c:pt idx="1">
                  <c:v>3.6327596814987866E-2</c:v>
                </c:pt>
                <c:pt idx="2">
                  <c:v>7.9321497270340435E-2</c:v>
                </c:pt>
                <c:pt idx="3">
                  <c:v>6.2215000395762741E-2</c:v>
                </c:pt>
                <c:pt idx="4">
                  <c:v>8.5590522877810701E-2</c:v>
                </c:pt>
                <c:pt idx="5">
                  <c:v>9.1315302649048288E-2</c:v>
                </c:pt>
                <c:pt idx="6">
                  <c:v>3.106672351152874E-2</c:v>
                </c:pt>
                <c:pt idx="7">
                  <c:v>0.10091540697111276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C-41B4-8572-12666C058F0B}"/>
            </c:ext>
          </c:extLst>
        </c:ser>
        <c:ser>
          <c:idx val="1"/>
          <c:order val="1"/>
          <c:tx>
            <c:strRef>
              <c:f>'Légumineuses (G1-G2)'!$A$18</c:f>
              <c:strCache>
                <c:ptCount val="1"/>
                <c:pt idx="0">
                  <c:v> France métropolitaine 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'Légumineuses (G1-G2)'!$B$16:$I$16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'Légumineuses (G1-G2)'!$B$18:$I$18</c:f>
              <c:numCache>
                <c:formatCode>0%</c:formatCode>
                <c:ptCount val="8"/>
                <c:pt idx="0">
                  <c:v>0.16857053740423217</c:v>
                </c:pt>
                <c:pt idx="1">
                  <c:v>0.10876847403387851</c:v>
                </c:pt>
                <c:pt idx="2">
                  <c:v>0.107206136526961</c:v>
                </c:pt>
                <c:pt idx="3">
                  <c:v>6.7429231046961788E-2</c:v>
                </c:pt>
                <c:pt idx="4">
                  <c:v>0.11730815455577201</c:v>
                </c:pt>
                <c:pt idx="5">
                  <c:v>0.16085479214164364</c:v>
                </c:pt>
                <c:pt idx="6">
                  <c:v>0.12141098661735854</c:v>
                </c:pt>
                <c:pt idx="7">
                  <c:v>0.1077538009417216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C-41B4-8572-12666C05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96830904"/>
        <c:axId val="596832872"/>
      </c:barChart>
      <c:catAx>
        <c:axId val="59683090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96832872"/>
        <c:crosses val="autoZero"/>
        <c:auto val="1"/>
        <c:lblAlgn val="ctr"/>
        <c:lblOffset val="100"/>
        <c:noMultiLvlLbl val="0"/>
      </c:catAx>
      <c:valAx>
        <c:axId val="596832872"/>
        <c:scaling>
          <c:orientation val="minMax"/>
          <c:max val="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96830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378485584038838"/>
          <c:y val="0.77716508345076318"/>
          <c:w val="0.56987429202928586"/>
          <c:h val="7.3279127595296256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'Trois espèces (G5-G6)'!$B$3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'Trois espèces (G5-G6)'!$A$4:$A$7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'Trois espèces (G5-G6)'!$B$4:$B$7</c:f>
              <c:numCache>
                <c:formatCode>0%</c:formatCode>
                <c:ptCount val="4"/>
                <c:pt idx="0">
                  <c:v>0.25793510509239398</c:v>
                </c:pt>
                <c:pt idx="1">
                  <c:v>0.32003930188577795</c:v>
                </c:pt>
                <c:pt idx="2">
                  <c:v>0.19847805504643401</c:v>
                </c:pt>
                <c:pt idx="3">
                  <c:v>0.289626166745862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1-4452-8D41-EF44AA061934}"/>
            </c:ext>
          </c:extLst>
        </c:ser>
        <c:ser>
          <c:idx val="1"/>
          <c:order val="1"/>
          <c:tx>
            <c:strRef>
              <c:f>'Trois espèces (G5-G6)'!$C$3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rgbClr val="FFB01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'Trois espèces (G5-G6)'!$A$4:$A$7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'Trois espèces (G5-G6)'!$C$4:$C$7</c:f>
              <c:numCache>
                <c:formatCode>0%</c:formatCode>
                <c:ptCount val="4"/>
                <c:pt idx="0">
                  <c:v>0.26238483963563902</c:v>
                </c:pt>
                <c:pt idx="1">
                  <c:v>0.34915923058902598</c:v>
                </c:pt>
                <c:pt idx="2">
                  <c:v>0.176280843892483</c:v>
                </c:pt>
                <c:pt idx="3">
                  <c:v>0.29787890038776699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1-4452-8D41-EF44AA061934}"/>
            </c:ext>
          </c:extLst>
        </c:ser>
        <c:ser>
          <c:idx val="2"/>
          <c:order val="2"/>
          <c:tx>
            <c:strRef>
              <c:f>'Trois espèces (G5-G6)'!$D$3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'Trois espèces (G5-G6)'!$A$4:$A$7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'Trois espèces (G5-G6)'!$D$4:$D$7</c:f>
              <c:numCache>
                <c:formatCode>0%</c:formatCode>
                <c:ptCount val="4"/>
                <c:pt idx="0">
                  <c:v>0.24565308295661301</c:v>
                </c:pt>
                <c:pt idx="1">
                  <c:v>0.29782426198164097</c:v>
                </c:pt>
                <c:pt idx="2">
                  <c:v>0.192010719542799</c:v>
                </c:pt>
                <c:pt idx="3">
                  <c:v>0.26428683736606201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1-4452-8D41-EF44AA06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19449296"/>
        <c:axId val="519452576"/>
      </c:barChart>
      <c:catAx>
        <c:axId val="519449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19452576"/>
        <c:crosses val="autoZero"/>
        <c:auto val="1"/>
        <c:lblAlgn val="ctr"/>
        <c:lblOffset val="100"/>
        <c:noMultiLvlLbl val="0"/>
      </c:catAx>
      <c:valAx>
        <c:axId val="51945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1944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99481429097962"/>
          <c:y val="8.1030780243378665E-3"/>
          <c:w val="0.77042337164750962"/>
          <c:h val="0.64205948939926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'Trois espèces (G5-G6)'!$A$16</c:f>
              <c:strCache>
                <c:ptCount val="1"/>
                <c:pt idx="0">
                  <c:v> Normandie</c:v>
                </c:pt>
              </c:strCache>
            </c:strRef>
          </c:tx>
          <c:spPr>
            <a:solidFill>
              <a:srgbClr val="7D7DFF"/>
            </a:solidFill>
            <a:ln>
              <a:solidFill>
                <a:srgbClr val="3333FF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'Trois espèces (G5-G6)'!$B$15:$I$15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'Trois espèces (G5-G6)'!$B$16:$I$16</c:f>
              <c:numCache>
                <c:formatCode>0%</c:formatCode>
                <c:ptCount val="8"/>
                <c:pt idx="0">
                  <c:v>0.2040218616066875</c:v>
                </c:pt>
                <c:pt idx="1">
                  <c:v>0.68600580151661616</c:v>
                </c:pt>
                <c:pt idx="2">
                  <c:v>0.46765173865905346</c:v>
                </c:pt>
                <c:pt idx="3">
                  <c:v>0.15946613076479532</c:v>
                </c:pt>
                <c:pt idx="4">
                  <c:v>0.37263161459980049</c:v>
                </c:pt>
                <c:pt idx="5">
                  <c:v>0.81299049778958543</c:v>
                </c:pt>
                <c:pt idx="6">
                  <c:v>0.83814648302696304</c:v>
                </c:pt>
                <c:pt idx="7">
                  <c:v>0.53249590360975085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2-4611-ACA5-AAFE59567C40}"/>
            </c:ext>
          </c:extLst>
        </c:ser>
        <c:ser>
          <c:idx val="1"/>
          <c:order val="1"/>
          <c:tx>
            <c:strRef>
              <c:f>'Trois espèces (G5-G6)'!$A$17</c:f>
              <c:strCache>
                <c:ptCount val="1"/>
                <c:pt idx="0">
                  <c:v> France métropolitaine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'Trois espèces (G5-G6)'!$B$15:$I$15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'Trois espèces (G5-G6)'!$B$17:$I$17</c:f>
              <c:numCache>
                <c:formatCode>0%</c:formatCode>
                <c:ptCount val="8"/>
                <c:pt idx="0">
                  <c:v>0.24227955420048672</c:v>
                </c:pt>
                <c:pt idx="1">
                  <c:v>0.48651603481023487</c:v>
                </c:pt>
                <c:pt idx="2">
                  <c:v>0.40075951551634842</c:v>
                </c:pt>
                <c:pt idx="3">
                  <c:v>0.18377627843196001</c:v>
                </c:pt>
                <c:pt idx="4">
                  <c:v>0.29465977361842266</c:v>
                </c:pt>
                <c:pt idx="5">
                  <c:v>0.77168670771680214</c:v>
                </c:pt>
                <c:pt idx="6">
                  <c:v>0.65218728144800031</c:v>
                </c:pt>
                <c:pt idx="7">
                  <c:v>0.37128862049092221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2-4611-ACA5-AAFE5956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47840"/>
        <c:axId val="582048168"/>
      </c:barChart>
      <c:catAx>
        <c:axId val="58204784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48168"/>
        <c:crosses val="autoZero"/>
        <c:auto val="1"/>
        <c:lblAlgn val="ctr"/>
        <c:lblOffset val="100"/>
        <c:noMultiLvlLbl val="0"/>
      </c:catAx>
      <c:valAx>
        <c:axId val="582048168"/>
        <c:scaling>
          <c:orientation val="minMax"/>
          <c:max val="0.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4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29842164693442091"/>
          <c:y val="0.72796571314661629"/>
          <c:w val="0.5705314677391945"/>
          <c:h val="6.5438339194942421E-2"/>
        </c:manualLayout>
      </c:layout>
      <c:overlay val="0"/>
      <c:spPr>
        <a:noFill/>
        <a:ln w="9525"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40150203036081"/>
          <c:y val="1.0559494542820137E-2"/>
          <c:w val="0.76407854406130271"/>
          <c:h val="0.669819688214138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'Désherbage mécanique (G7-G8) '!$A$16</c:f>
              <c:strCache>
                <c:ptCount val="1"/>
                <c:pt idx="0">
                  <c:v> Normandie</c:v>
                </c:pt>
              </c:strCache>
            </c:strRef>
          </c:tx>
          <c:spPr>
            <a:solidFill>
              <a:srgbClr val="7D7DFF"/>
            </a:solidFill>
            <a:ln>
              <a:solidFill>
                <a:srgbClr val="3333FF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'Désherbage mécanique (G7-G8) 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'Désherbage mécanique (G7-G8) '!$B$16:$I$16</c:f>
              <c:numCache>
                <c:formatCode>0%</c:formatCode>
                <c:ptCount val="8"/>
                <c:pt idx="0">
                  <c:v>1.1819510670528303E-2</c:v>
                </c:pt>
                <c:pt idx="1">
                  <c:v>0.18395211093347455</c:v>
                </c:pt>
                <c:pt idx="2">
                  <c:v>0</c:v>
                </c:pt>
                <c:pt idx="3">
                  <c:v>3.2126498817438218E-2</c:v>
                </c:pt>
                <c:pt idx="4">
                  <c:v>1.2456178210374876E-2</c:v>
                </c:pt>
                <c:pt idx="5">
                  <c:v>6.3106593092462273E-3</c:v>
                </c:pt>
                <c:pt idx="6">
                  <c:v>1.00428573849212E-2</c:v>
                </c:pt>
                <c:pt idx="7">
                  <c:v>7.5445132313162258E-2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9-44CE-9A5E-C2BD553A9D82}"/>
            </c:ext>
          </c:extLst>
        </c:ser>
        <c:ser>
          <c:idx val="1"/>
          <c:order val="1"/>
          <c:tx>
            <c:strRef>
              <c:f>'Désherbage mécanique (G7-G8) '!$A$17</c:f>
              <c:strCache>
                <c:ptCount val="1"/>
                <c:pt idx="0">
                  <c:v> France métropolitaine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'Désherbage mécanique (G7-G8) 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'Désherbage mécanique (G7-G8) '!$B$17:$I$17</c:f>
              <c:numCache>
                <c:formatCode>0%</c:formatCode>
                <c:ptCount val="8"/>
                <c:pt idx="0">
                  <c:v>2.4006457632289889E-2</c:v>
                </c:pt>
                <c:pt idx="1">
                  <c:v>0.25980361559932508</c:v>
                </c:pt>
                <c:pt idx="2">
                  <c:v>6.4425016145258345E-3</c:v>
                </c:pt>
                <c:pt idx="3">
                  <c:v>0.10218300361984711</c:v>
                </c:pt>
                <c:pt idx="4">
                  <c:v>2.0304215838730138E-2</c:v>
                </c:pt>
                <c:pt idx="5">
                  <c:v>3.3671448977496563E-2</c:v>
                </c:pt>
                <c:pt idx="6">
                  <c:v>1.4894094115016548E-2</c:v>
                </c:pt>
                <c:pt idx="7">
                  <c:v>5.2117735131028568E-2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9-44CE-9A5E-C2BD553A9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63912"/>
        <c:axId val="582062272"/>
      </c:barChart>
      <c:catAx>
        <c:axId val="5820639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62272"/>
        <c:crosses val="autoZero"/>
        <c:auto val="1"/>
        <c:lblAlgn val="ctr"/>
        <c:lblOffset val="100"/>
        <c:noMultiLvlLbl val="0"/>
      </c:catAx>
      <c:valAx>
        <c:axId val="582062272"/>
        <c:scaling>
          <c:orientation val="minMax"/>
          <c:max val="0.3000000000000000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63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29804050613076349"/>
          <c:y val="0.75673165464511416"/>
          <c:w val="0.61388177224115636"/>
          <c:h val="7.2134334654173946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58020833333333E-2"/>
          <c:y val="8.6786806288389209E-2"/>
          <c:w val="0.88316631944444446"/>
          <c:h val="0.496773006466975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'Désherbage mécanique (G7-G8) '!$B$3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rgbClr val="FFC000">
                <a:lumMod val="40000"/>
                <a:lumOff val="60000"/>
              </a:srgb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'Désherbage mécanique (G7-G8) 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'Désherbage mécanique (G7-G8) '!$B$4:$B$7</c:f>
              <c:numCache>
                <c:formatCode>0%</c:formatCode>
                <c:ptCount val="4"/>
                <c:pt idx="0">
                  <c:v>3.9508470999239098E-2</c:v>
                </c:pt>
                <c:pt idx="1">
                  <c:v>3.8091414823583795E-2</c:v>
                </c:pt>
                <c:pt idx="2">
                  <c:v>4.0887725819807902E-2</c:v>
                </c:pt>
                <c:pt idx="3">
                  <c:v>9.51528531025507E-2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D-4703-B88B-026B5C11F81A}"/>
            </c:ext>
          </c:extLst>
        </c:ser>
        <c:ser>
          <c:idx val="1"/>
          <c:order val="1"/>
          <c:tx>
            <c:strRef>
              <c:f>'Désherbage mécanique (G7-G8) '!$C$3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rgbClr val="FFB01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'Désherbage mécanique (G7-G8) 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'Désherbage mécanique (G7-G8) '!$C$4:$C$7</c:f>
              <c:numCache>
                <c:formatCode>0%</c:formatCode>
                <c:ptCount val="4"/>
                <c:pt idx="0">
                  <c:v>4.8677340754544697E-2</c:v>
                </c:pt>
                <c:pt idx="1">
                  <c:v>4.68682451511006E-2</c:v>
                </c:pt>
                <c:pt idx="2">
                  <c:v>5.0485485274274794E-2</c:v>
                </c:pt>
                <c:pt idx="3">
                  <c:v>7.8026950140939702E-2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D-4703-B88B-026B5C11F81A}"/>
            </c:ext>
          </c:extLst>
        </c:ser>
        <c:ser>
          <c:idx val="2"/>
          <c:order val="2"/>
          <c:tx>
            <c:strRef>
              <c:f>'Désherbage mécanique (G7-G8) '!$D$3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'Désherbage mécanique (G7-G8) 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'Désherbage mécanique (G7-G8) '!$D$4:$D$7</c:f>
              <c:numCache>
                <c:formatCode>0%</c:formatCode>
                <c:ptCount val="4"/>
                <c:pt idx="0">
                  <c:v>2.0374040625062803E-2</c:v>
                </c:pt>
                <c:pt idx="1">
                  <c:v>2.07992010785178E-2</c:v>
                </c:pt>
                <c:pt idx="2">
                  <c:v>1.9944959605293799E-2</c:v>
                </c:pt>
                <c:pt idx="3">
                  <c:v>7.2074913180021002E-2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FD-4703-B88B-026B5C11F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69743864"/>
        <c:axId val="569752720"/>
      </c:barChart>
      <c:catAx>
        <c:axId val="569743864"/>
        <c:scaling>
          <c:orientation val="minMax"/>
        </c:scaling>
        <c:delete val="0"/>
        <c:axPos val="b"/>
        <c:numFmt formatCode="0\ %" sourceLinked="0"/>
        <c:majorTickMark val="in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69752720"/>
        <c:crosses val="autoZero"/>
        <c:auto val="1"/>
        <c:lblAlgn val="ctr"/>
        <c:lblOffset val="0"/>
        <c:noMultiLvlLbl val="0"/>
      </c:catAx>
      <c:valAx>
        <c:axId val="56975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6974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248159722222225"/>
          <c:y val="0.84122033714857802"/>
          <c:w val="0.5350366319444444"/>
          <c:h val="0.14503395838406796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'Fertilisation azotée (G9-G10)'!$B$3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rgbClr val="FFB01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'Fertilisation azotée (G9-G10)'!$A$4:$A$7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'Fertilisation azotée (G9-G10)'!$B$4:$B$7</c:f>
              <c:numCache>
                <c:formatCode>0%</c:formatCode>
                <c:ptCount val="4"/>
                <c:pt idx="0">
                  <c:v>0.59329360096809702</c:v>
                </c:pt>
                <c:pt idx="1">
                  <c:v>0.6798913032630971</c:v>
                </c:pt>
                <c:pt idx="2">
                  <c:v>0.50379968057285796</c:v>
                </c:pt>
                <c:pt idx="3">
                  <c:v>0.68405329778953405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3-4BF5-98E4-00DEAAC40514}"/>
            </c:ext>
          </c:extLst>
        </c:ser>
        <c:ser>
          <c:idx val="1"/>
          <c:order val="1"/>
          <c:tx>
            <c:strRef>
              <c:f>'Fertilisation azotée (G9-G10)'!$C$3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'Fertilisation azotée (G9-G10)'!$A$4:$A$7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</c:v>
                </c:pt>
              </c:strCache>
            </c:strRef>
          </c:cat>
          <c:val>
            <c:numRef>
              <c:f>'Fertilisation azotée (G9-G10)'!$C$4:$C$7</c:f>
              <c:numCache>
                <c:formatCode>0%</c:formatCode>
                <c:ptCount val="4"/>
                <c:pt idx="0">
                  <c:v>0.65975717479475304</c:v>
                </c:pt>
                <c:pt idx="1">
                  <c:v>0.72818871717320111</c:v>
                </c:pt>
                <c:pt idx="2">
                  <c:v>0.58777800717670403</c:v>
                </c:pt>
                <c:pt idx="3">
                  <c:v>0.70230449082379198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73-4BF5-98E4-00DEAAC40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575589840"/>
        <c:axId val="575590824"/>
      </c:barChart>
      <c:catAx>
        <c:axId val="575589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75590824"/>
        <c:crosses val="autoZero"/>
        <c:auto val="1"/>
        <c:lblAlgn val="ctr"/>
        <c:lblOffset val="100"/>
        <c:noMultiLvlLbl val="0"/>
      </c:catAx>
      <c:valAx>
        <c:axId val="57559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7558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24329501915714"/>
          <c:y val="3.3613026819923369E-2"/>
          <c:w val="0.65713716475095796"/>
          <c:h val="0.667910032392734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'Fertilisation azotée (G9-G10)'!$A$16</c:f>
              <c:strCache>
                <c:ptCount val="1"/>
                <c:pt idx="0">
                  <c:v> Normandie</c:v>
                </c:pt>
              </c:strCache>
            </c:strRef>
          </c:tx>
          <c:spPr>
            <a:solidFill>
              <a:srgbClr val="7D7DFF"/>
            </a:solidFill>
            <a:ln>
              <a:solidFill>
                <a:srgbClr val="3333FF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'Fertilisation azotée (G9-G10)'!$B$15:$I$15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'Fertilisation azotée (G9-G10)'!$B$16:$I$16</c:f>
              <c:numCache>
                <c:formatCode>0%</c:formatCode>
                <c:ptCount val="8"/>
                <c:pt idx="0">
                  <c:v>0.69750752800413673</c:v>
                </c:pt>
                <c:pt idx="1">
                  <c:v>0.82926535349169117</c:v>
                </c:pt>
                <c:pt idx="2">
                  <c:v>0.76484051703800759</c:v>
                </c:pt>
                <c:pt idx="3">
                  <c:v>0.48174102575598859</c:v>
                </c:pt>
                <c:pt idx="4">
                  <c:v>0.68520246457675649</c:v>
                </c:pt>
                <c:pt idx="5">
                  <c:v>0.23527088152479106</c:v>
                </c:pt>
                <c:pt idx="6">
                  <c:v>0.75409479256915946</c:v>
                </c:pt>
                <c:pt idx="7">
                  <c:v>0.59188012644987464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8-4E5C-9BE7-940D80ABAECD}"/>
            </c:ext>
          </c:extLst>
        </c:ser>
        <c:ser>
          <c:idx val="1"/>
          <c:order val="1"/>
          <c:tx>
            <c:strRef>
              <c:f>'Fertilisation azotée (G9-G10)'!$A$17</c:f>
              <c:strCache>
                <c:ptCount val="1"/>
                <c:pt idx="0">
                  <c:v> France métropolitaine</c:v>
                </c:pt>
              </c:strCache>
            </c:strRef>
          </c:tx>
          <c:spPr>
            <a:solidFill>
              <a:srgbClr val="FFCC66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'Fertilisation azotée (G9-G10)'!$B$15:$I$15</c:f>
              <c:strCache>
                <c:ptCount val="8"/>
                <c:pt idx="0">
                  <c:v>Blé tendre </c:v>
                </c:pt>
                <c:pt idx="1">
                  <c:v>Betterave sucrière </c:v>
                </c:pt>
                <c:pt idx="2">
                  <c:v>Colza</c:v>
                </c:pt>
                <c:pt idx="3">
                  <c:v>Maïs fourrage </c:v>
                </c:pt>
                <c:pt idx="4">
                  <c:v>Orge</c:v>
                </c:pt>
                <c:pt idx="5">
                  <c:v>Pois protéagineux </c:v>
                </c:pt>
                <c:pt idx="6">
                  <c:v>Pomme de terre </c:v>
                </c:pt>
                <c:pt idx="7">
                  <c:v>Triticale</c:v>
                </c:pt>
              </c:strCache>
            </c:strRef>
          </c:cat>
          <c:val>
            <c:numRef>
              <c:f>'Fertilisation azotée (G9-G10)'!$B$17:$I$17</c:f>
              <c:numCache>
                <c:formatCode>0%</c:formatCode>
                <c:ptCount val="8"/>
                <c:pt idx="0">
                  <c:v>0.83028982047362354</c:v>
                </c:pt>
                <c:pt idx="1">
                  <c:v>0.89334120839199727</c:v>
                </c:pt>
                <c:pt idx="2">
                  <c:v>0.89196673555170758</c:v>
                </c:pt>
                <c:pt idx="3">
                  <c:v>0.67192679002694877</c:v>
                </c:pt>
                <c:pt idx="4">
                  <c:v>0.75978167316091161</c:v>
                </c:pt>
                <c:pt idx="5">
                  <c:v>0.26867245479103896</c:v>
                </c:pt>
                <c:pt idx="6">
                  <c:v>0.76961364317517622</c:v>
                </c:pt>
                <c:pt idx="7">
                  <c:v>0.46122815575461862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F8-4E5C-9BE7-940D80ABA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030456"/>
        <c:axId val="582033080"/>
      </c:barChart>
      <c:catAx>
        <c:axId val="5820304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33080"/>
        <c:crosses val="autoZero"/>
        <c:auto val="1"/>
        <c:lblAlgn val="ctr"/>
        <c:lblOffset val="100"/>
        <c:noMultiLvlLbl val="0"/>
      </c:catAx>
      <c:valAx>
        <c:axId val="582033080"/>
        <c:scaling>
          <c:orientation val="minMax"/>
          <c:max val="0.9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820304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28322586898883095"/>
          <c:y val="0.78967129514358181"/>
          <c:w val="0.48878081851883454"/>
          <c:h val="6.1087847648958284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'Amendement organique (G11-G12) '!$B$3</c:f>
              <c:strCache>
                <c:ptCount val="1"/>
                <c:pt idx="0">
                  <c:v>2013-2014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'Amendement organique (G11-G12) 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 </c:v>
                </c:pt>
              </c:strCache>
            </c:strRef>
          </c:cat>
          <c:val>
            <c:numRef>
              <c:f>'Amendement organique (G11-G12) '!$B$4:$B$7</c:f>
              <c:numCache>
                <c:formatCode>0%</c:formatCode>
                <c:ptCount val="4"/>
                <c:pt idx="0">
                  <c:v>0.32654990419300506</c:v>
                </c:pt>
                <c:pt idx="1">
                  <c:v>0.20849019448976003</c:v>
                </c:pt>
                <c:pt idx="2">
                  <c:v>0.44146025603410299</c:v>
                </c:pt>
                <c:pt idx="3">
                  <c:v>0.25678835631251901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7-4685-A973-571481865883}"/>
            </c:ext>
          </c:extLst>
        </c:ser>
        <c:ser>
          <c:idx val="1"/>
          <c:order val="1"/>
          <c:tx>
            <c:strRef>
              <c:f>'Amendement organique (G11-G12) '!$C$3</c:f>
              <c:strCache>
                <c:ptCount val="1"/>
                <c:pt idx="0">
                  <c:v>2016-2017</c:v>
                </c:pt>
              </c:strCache>
            </c:strRef>
          </c:tx>
          <c:spPr>
            <a:solidFill>
              <a:srgbClr val="FFB01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'Amendement organique (G11-G12) 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 </c:v>
                </c:pt>
              </c:strCache>
            </c:strRef>
          </c:cat>
          <c:val>
            <c:numRef>
              <c:f>'Amendement organique (G11-G12) '!$C$4:$C$7</c:f>
              <c:numCache>
                <c:formatCode>0%</c:formatCode>
                <c:ptCount val="4"/>
                <c:pt idx="0">
                  <c:v>0.30743613246866902</c:v>
                </c:pt>
                <c:pt idx="1">
                  <c:v>0.21733411307946501</c:v>
                </c:pt>
                <c:pt idx="2">
                  <c:v>0.39749078312673297</c:v>
                </c:pt>
                <c:pt idx="3">
                  <c:v>0.251550540471428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7-4685-A973-571481865883}"/>
            </c:ext>
          </c:extLst>
        </c:ser>
        <c:ser>
          <c:idx val="2"/>
          <c:order val="2"/>
          <c:tx>
            <c:strRef>
              <c:f>'Amendement organique (G11-G12) '!$D$3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'Amendement organique (G11-G12) '!$A$4:$A$7</c:f>
              <c:strCache>
                <c:ptCount val="4"/>
                <c:pt idx="0">
                  <c:v>Normandie</c:v>
                </c:pt>
                <c:pt idx="1">
                  <c:v>Eure |Seine-Maritime</c:v>
                </c:pt>
                <c:pt idx="2">
                  <c:v>Calvados |Manche |Orne</c:v>
                </c:pt>
                <c:pt idx="3">
                  <c:v>France métropolitaine </c:v>
                </c:pt>
              </c:strCache>
            </c:strRef>
          </c:cat>
          <c:val>
            <c:numRef>
              <c:f>'Amendement organique (G11-G12) '!$D$4:$D$7</c:f>
              <c:numCache>
                <c:formatCode>0%</c:formatCode>
                <c:ptCount val="4"/>
                <c:pt idx="0">
                  <c:v>0.29306745500576598</c:v>
                </c:pt>
                <c:pt idx="1">
                  <c:v>0.18349328552253097</c:v>
                </c:pt>
                <c:pt idx="2">
                  <c:v>0.40365204959857404</c:v>
                </c:pt>
                <c:pt idx="3">
                  <c:v>0.260125003892753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7-4685-A973-571481865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569790768"/>
        <c:axId val="569789456"/>
      </c:barChart>
      <c:catAx>
        <c:axId val="569790768"/>
        <c:scaling>
          <c:orientation val="minMax"/>
        </c:scaling>
        <c:delete val="0"/>
        <c:axPos val="b"/>
        <c:numFmt formatCode="0\ 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69789456"/>
        <c:crosses val="autoZero"/>
        <c:auto val="1"/>
        <c:lblAlgn val="ctr"/>
        <c:lblOffset val="100"/>
        <c:noMultiLvlLbl val="0"/>
      </c:catAx>
      <c:valAx>
        <c:axId val="569789456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6979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295275</xdr:colOff>
      <xdr:row>2</xdr:row>
      <xdr:rowOff>85725</xdr:rowOff>
    </xdr:from>
    <xdr:to>
      <xdr:col>21</xdr:col>
      <xdr:colOff>721275</xdr:colOff>
      <xdr:row>18</xdr:row>
      <xdr:rowOff>85725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20</xdr:row>
      <xdr:rowOff>85724</xdr:rowOff>
    </xdr:from>
    <xdr:to>
      <xdr:col>7</xdr:col>
      <xdr:colOff>419099</xdr:colOff>
      <xdr:row>43</xdr:row>
      <xdr:rowOff>28575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751915</xdr:colOff>
      <xdr:row>0</xdr:row>
      <xdr:rowOff>0</xdr:rowOff>
    </xdr:from>
    <xdr:to>
      <xdr:col>21</xdr:col>
      <xdr:colOff>415915</xdr:colOff>
      <xdr:row>16</xdr:row>
      <xdr:rowOff>142875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371474</xdr:colOff>
      <xdr:row>20</xdr:row>
      <xdr:rowOff>38099</xdr:rowOff>
    </xdr:from>
    <xdr:to>
      <xdr:col>8</xdr:col>
      <xdr:colOff>209549</xdr:colOff>
      <xdr:row>47</xdr:row>
      <xdr:rowOff>161924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19</xdr:row>
      <xdr:rowOff>114299</xdr:rowOff>
    </xdr:from>
    <xdr:to>
      <xdr:col>7</xdr:col>
      <xdr:colOff>600076</xdr:colOff>
      <xdr:row>44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2</xdr:row>
      <xdr:rowOff>95250</xdr:rowOff>
    </xdr:from>
    <xdr:to>
      <xdr:col>18</xdr:col>
      <xdr:colOff>559350</xdr:colOff>
      <xdr:row>12</xdr:row>
      <xdr:rowOff>38100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228599</xdr:colOff>
      <xdr:row>0</xdr:row>
      <xdr:rowOff>76200</xdr:rowOff>
    </xdr:from>
    <xdr:to>
      <xdr:col>23</xdr:col>
      <xdr:colOff>9525</xdr:colOff>
      <xdr:row>16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19</xdr:row>
      <xdr:rowOff>38099</xdr:rowOff>
    </xdr:from>
    <xdr:to>
      <xdr:col>8</xdr:col>
      <xdr:colOff>447676</xdr:colOff>
      <xdr:row>44</xdr:row>
      <xdr:rowOff>171450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43143</xdr:colOff>
      <xdr:row>0</xdr:row>
      <xdr:rowOff>0</xdr:rowOff>
    </xdr:from>
    <xdr:to>
      <xdr:col>19</xdr:col>
      <xdr:colOff>469143</xdr:colOff>
      <xdr:row>16</xdr:row>
      <xdr:rowOff>9526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135031</xdr:colOff>
      <xdr:row>19</xdr:row>
      <xdr:rowOff>5603</xdr:rowOff>
    </xdr:from>
    <xdr:to>
      <xdr:col>7</xdr:col>
      <xdr:colOff>740708</xdr:colOff>
      <xdr:row>41</xdr:row>
      <xdr:rowOff>138953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552449</xdr:colOff>
      <xdr:row>0</xdr:row>
      <xdr:rowOff>85724</xdr:rowOff>
    </xdr:from>
    <xdr:to>
      <xdr:col>18</xdr:col>
      <xdr:colOff>400050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219075</xdr:colOff>
      <xdr:row>19</xdr:row>
      <xdr:rowOff>57150</xdr:rowOff>
    </xdr:from>
    <xdr:to>
      <xdr:col>7</xdr:col>
      <xdr:colOff>495299</xdr:colOff>
      <xdr:row>42</xdr:row>
      <xdr:rowOff>57149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40340</xdr:colOff>
      <xdr:row>0</xdr:row>
      <xdr:rowOff>0</xdr:rowOff>
    </xdr:from>
    <xdr:to>
      <xdr:col>15</xdr:col>
      <xdr:colOff>621366</xdr:colOff>
      <xdr:row>14</xdr:row>
      <xdr:rowOff>462244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21</xdr:row>
      <xdr:rowOff>76199</xdr:rowOff>
    </xdr:from>
    <xdr:to>
      <xdr:col>5</xdr:col>
      <xdr:colOff>704849</xdr:colOff>
      <xdr:row>40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179615</xdr:rowOff>
    </xdr:from>
    <xdr:to>
      <xdr:col>4</xdr:col>
      <xdr:colOff>802823</xdr:colOff>
      <xdr:row>63</xdr:row>
      <xdr:rowOff>143989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468087</xdr:colOff>
      <xdr:row>33</xdr:row>
      <xdr:rowOff>0</xdr:rowOff>
    </xdr:from>
    <xdr:to>
      <xdr:col>13</xdr:col>
      <xdr:colOff>602797</xdr:colOff>
      <xdr:row>46</xdr:row>
      <xdr:rowOff>170089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showGridLines="0" tabSelected="1" workbookViewId="0"/>
  </sheetViews>
  <sheetFormatPr baseColWidth="10" defaultRowHeight="15" x14ac:dyDescent="0.25"/>
  <cols>
    <col min="1" max="1" width="95.7109375" style="4" customWidth="1"/>
    <col min="2" max="2" width="23" style="4" customWidth="1"/>
    <col min="3" max="16384" width="11.42578125" style="4"/>
  </cols>
  <sheetData>
    <row r="1" spans="1:2" x14ac:dyDescent="0.25">
      <c r="A1" s="46" t="s">
        <v>120</v>
      </c>
    </row>
    <row r="4" spans="1:2" ht="18.75" x14ac:dyDescent="0.3">
      <c r="A4" s="77" t="s">
        <v>21</v>
      </c>
    </row>
    <row r="5" spans="1:2" x14ac:dyDescent="0.25">
      <c r="A5" s="47" t="s">
        <v>0</v>
      </c>
      <c r="B5" s="47" t="s">
        <v>11</v>
      </c>
    </row>
    <row r="6" spans="1:2" x14ac:dyDescent="0.25">
      <c r="A6" s="48" t="s">
        <v>1</v>
      </c>
      <c r="B6" s="40" t="s">
        <v>12</v>
      </c>
    </row>
    <row r="7" spans="1:2" x14ac:dyDescent="0.25">
      <c r="A7" s="49" t="s">
        <v>2</v>
      </c>
      <c r="B7" s="78" t="s">
        <v>13</v>
      </c>
    </row>
    <row r="8" spans="1:2" x14ac:dyDescent="0.25">
      <c r="A8" s="49" t="s">
        <v>3</v>
      </c>
      <c r="B8" s="78" t="s">
        <v>14</v>
      </c>
    </row>
    <row r="9" spans="1:2" ht="15" customHeight="1" x14ac:dyDescent="0.25">
      <c r="A9" s="50" t="s">
        <v>4</v>
      </c>
      <c r="B9" s="78" t="s">
        <v>15</v>
      </c>
    </row>
    <row r="10" spans="1:2" ht="15" customHeight="1" x14ac:dyDescent="0.25">
      <c r="A10" s="50" t="s">
        <v>5</v>
      </c>
      <c r="B10" s="78" t="s">
        <v>16</v>
      </c>
    </row>
    <row r="11" spans="1:2" ht="15" customHeight="1" x14ac:dyDescent="0.25">
      <c r="A11" s="50" t="s">
        <v>6</v>
      </c>
      <c r="B11" s="78" t="s">
        <v>17</v>
      </c>
    </row>
    <row r="12" spans="1:2" x14ac:dyDescent="0.25">
      <c r="A12" s="51" t="s">
        <v>7</v>
      </c>
      <c r="B12" s="78" t="s">
        <v>18</v>
      </c>
    </row>
    <row r="13" spans="1:2" x14ac:dyDescent="0.25">
      <c r="A13" s="49" t="s">
        <v>8</v>
      </c>
      <c r="B13" s="78" t="s">
        <v>19</v>
      </c>
    </row>
    <row r="14" spans="1:2" x14ac:dyDescent="0.25">
      <c r="A14" s="52" t="s">
        <v>9</v>
      </c>
      <c r="B14" s="78" t="s">
        <v>20</v>
      </c>
    </row>
    <row r="15" spans="1:2" x14ac:dyDescent="0.25">
      <c r="A15" s="53" t="s">
        <v>10</v>
      </c>
    </row>
  </sheetData>
  <hyperlinks>
    <hyperlink ref="B6" location="'Synthèse '!A1" display="#synthèse"/>
    <hyperlink ref="B7" location="'Légumineuses (G1-G2)'!A1" display="#légumineuses"/>
    <hyperlink ref="B8" location="'Trois espèces (G5-G6)'!A1" display="#rotation"/>
    <hyperlink ref="B9" location="'Désherbage mécanique (G7-G8) '!A1" display="#désherbagemécanique"/>
    <hyperlink ref="B10" location="'Fertilisation azotée (G9-G10)'!A1" display="#fertilisationazotée"/>
    <hyperlink ref="B11" location="'Amendement organique (G11-G12) '!A1" display="#amendementorganique"/>
    <hyperlink ref="B12" location="'Non labour (G13-G14)'!A1" display="#nonlabour"/>
    <hyperlink ref="B13" location="'Couvert (G15-16)'!A1" display="#couverthivernal"/>
    <hyperlink ref="B14" location="'Encadré - lég. graine (G3-G4)'!A1" display="#légumineusesàgraines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opLeftCell="A16" zoomScaleNormal="100" workbookViewId="0"/>
  </sheetViews>
  <sheetFormatPr baseColWidth="10" defaultRowHeight="15" x14ac:dyDescent="0.25"/>
  <cols>
    <col min="1" max="1" width="25" customWidth="1"/>
    <col min="2" max="2" width="59.140625" customWidth="1"/>
    <col min="3" max="15" width="13.85546875" bestFit="1" customWidth="1"/>
  </cols>
  <sheetData>
    <row r="1" spans="1:15" x14ac:dyDescent="0.25">
      <c r="A1" s="2" t="s">
        <v>86</v>
      </c>
    </row>
    <row r="2" spans="1:15" x14ac:dyDescent="0.25">
      <c r="A2" s="2"/>
      <c r="C2" s="90" t="s">
        <v>104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15" x14ac:dyDescent="0.25">
      <c r="A3" s="22" t="s">
        <v>90</v>
      </c>
      <c r="B3" s="32" t="s">
        <v>91</v>
      </c>
      <c r="C3" s="37">
        <v>2010</v>
      </c>
      <c r="D3" s="22">
        <f>C3+1</f>
        <v>2011</v>
      </c>
      <c r="E3" s="22">
        <f t="shared" ref="E3:O3" si="0">D3+1</f>
        <v>2012</v>
      </c>
      <c r="F3" s="22">
        <f t="shared" si="0"/>
        <v>2013</v>
      </c>
      <c r="G3" s="22">
        <f t="shared" si="0"/>
        <v>2014</v>
      </c>
      <c r="H3" s="22">
        <f t="shared" si="0"/>
        <v>2015</v>
      </c>
      <c r="I3" s="22">
        <f t="shared" si="0"/>
        <v>2016</v>
      </c>
      <c r="J3" s="22">
        <f t="shared" si="0"/>
        <v>2017</v>
      </c>
      <c r="K3" s="22">
        <f t="shared" si="0"/>
        <v>2018</v>
      </c>
      <c r="L3" s="22">
        <f t="shared" si="0"/>
        <v>2019</v>
      </c>
      <c r="M3" s="22">
        <f t="shared" si="0"/>
        <v>2020</v>
      </c>
      <c r="N3" s="22">
        <f t="shared" si="0"/>
        <v>2021</v>
      </c>
      <c r="O3" s="22">
        <f t="shared" si="0"/>
        <v>2022</v>
      </c>
    </row>
    <row r="4" spans="1:15" x14ac:dyDescent="0.25">
      <c r="A4" s="87" t="s">
        <v>60</v>
      </c>
      <c r="B4" s="16" t="s">
        <v>87</v>
      </c>
      <c r="C4" s="17">
        <v>49736</v>
      </c>
      <c r="D4" s="18">
        <v>42456</v>
      </c>
      <c r="E4" s="18">
        <v>38152</v>
      </c>
      <c r="F4" s="18">
        <v>44114</v>
      </c>
      <c r="G4" s="18">
        <v>76654</v>
      </c>
      <c r="H4" s="18">
        <v>124198</v>
      </c>
      <c r="I4" s="18">
        <v>136518</v>
      </c>
      <c r="J4" s="18">
        <v>141829</v>
      </c>
      <c r="K4" s="18">
        <v>153853</v>
      </c>
      <c r="L4" s="18">
        <v>163800</v>
      </c>
      <c r="M4" s="18">
        <v>187068</v>
      </c>
      <c r="N4" s="18">
        <v>154382</v>
      </c>
      <c r="O4" s="18">
        <v>183906</v>
      </c>
    </row>
    <row r="5" spans="1:15" x14ac:dyDescent="0.25">
      <c r="A5" s="88"/>
      <c r="B5" s="16" t="s">
        <v>88</v>
      </c>
      <c r="C5" s="17">
        <v>151342</v>
      </c>
      <c r="D5" s="18">
        <v>91416</v>
      </c>
      <c r="E5" s="18">
        <v>60376</v>
      </c>
      <c r="F5" s="18">
        <v>67980</v>
      </c>
      <c r="G5" s="18">
        <v>74993</v>
      </c>
      <c r="H5" s="18">
        <v>86552</v>
      </c>
      <c r="I5" s="18">
        <v>77793</v>
      </c>
      <c r="J5" s="18">
        <v>77439</v>
      </c>
      <c r="K5" s="18">
        <v>57231</v>
      </c>
      <c r="L5" s="18">
        <v>63118</v>
      </c>
      <c r="M5" s="18">
        <v>76350</v>
      </c>
      <c r="N5" s="18">
        <v>77996</v>
      </c>
      <c r="O5" s="18">
        <v>68087</v>
      </c>
    </row>
    <row r="6" spans="1:15" x14ac:dyDescent="0.25">
      <c r="A6" s="88"/>
      <c r="B6" s="16" t="s">
        <v>52</v>
      </c>
      <c r="C6" s="17">
        <v>209980</v>
      </c>
      <c r="D6" s="18">
        <v>162203</v>
      </c>
      <c r="E6" s="18">
        <v>120421</v>
      </c>
      <c r="F6" s="18">
        <v>109371</v>
      </c>
      <c r="G6" s="18">
        <v>126657</v>
      </c>
      <c r="H6" s="18">
        <v>155491</v>
      </c>
      <c r="I6" s="18">
        <v>188022</v>
      </c>
      <c r="J6" s="18">
        <v>186172</v>
      </c>
      <c r="K6" s="18">
        <v>145362</v>
      </c>
      <c r="L6" s="18">
        <v>153779</v>
      </c>
      <c r="M6" s="18">
        <v>202692</v>
      </c>
      <c r="N6" s="18">
        <v>194326</v>
      </c>
      <c r="O6" s="18">
        <v>133485</v>
      </c>
    </row>
    <row r="7" spans="1:15" x14ac:dyDescent="0.25">
      <c r="A7" s="89"/>
      <c r="B7" s="16" t="s">
        <v>89</v>
      </c>
      <c r="C7" s="17">
        <v>6273</v>
      </c>
      <c r="D7" s="18">
        <v>3329</v>
      </c>
      <c r="E7" s="18">
        <v>2437</v>
      </c>
      <c r="F7" s="18">
        <v>3064</v>
      </c>
      <c r="G7" s="18">
        <v>4869</v>
      </c>
      <c r="H7" s="18">
        <v>6565</v>
      </c>
      <c r="I7" s="18">
        <v>7730</v>
      </c>
      <c r="J7" s="18">
        <v>5382</v>
      </c>
      <c r="K7" s="18">
        <v>2922</v>
      </c>
      <c r="L7" s="18">
        <v>2910</v>
      </c>
      <c r="M7" s="18">
        <v>5933</v>
      </c>
      <c r="N7" s="18">
        <v>6685</v>
      </c>
      <c r="O7" s="18">
        <v>5291</v>
      </c>
    </row>
    <row r="8" spans="1:15" x14ac:dyDescent="0.25">
      <c r="A8" s="21"/>
      <c r="B8" s="29" t="s">
        <v>92</v>
      </c>
      <c r="C8" s="27">
        <f>SUM(C4:C7)</f>
        <v>417331</v>
      </c>
      <c r="D8" s="24">
        <f t="shared" ref="D8:O8" si="1">SUM(D4:D7)</f>
        <v>299404</v>
      </c>
      <c r="E8" s="24">
        <f t="shared" si="1"/>
        <v>221386</v>
      </c>
      <c r="F8" s="24">
        <f t="shared" si="1"/>
        <v>224529</v>
      </c>
      <c r="G8" s="24">
        <f t="shared" si="1"/>
        <v>283173</v>
      </c>
      <c r="H8" s="24">
        <f t="shared" si="1"/>
        <v>372806</v>
      </c>
      <c r="I8" s="24">
        <f t="shared" si="1"/>
        <v>410063</v>
      </c>
      <c r="J8" s="24">
        <f t="shared" si="1"/>
        <v>410822</v>
      </c>
      <c r="K8" s="24">
        <f t="shared" si="1"/>
        <v>359368</v>
      </c>
      <c r="L8" s="24">
        <f t="shared" si="1"/>
        <v>383607</v>
      </c>
      <c r="M8" s="24">
        <f t="shared" si="1"/>
        <v>472043</v>
      </c>
      <c r="N8" s="24">
        <f t="shared" si="1"/>
        <v>433389</v>
      </c>
      <c r="O8" s="24">
        <f t="shared" si="1"/>
        <v>390769</v>
      </c>
    </row>
    <row r="9" spans="1:15" x14ac:dyDescent="0.25">
      <c r="B9" s="30" t="s">
        <v>93</v>
      </c>
      <c r="C9" s="17">
        <v>28997058</v>
      </c>
      <c r="D9" s="18">
        <v>28945634</v>
      </c>
      <c r="E9" s="18">
        <v>28899626</v>
      </c>
      <c r="F9" s="18">
        <v>28831666</v>
      </c>
      <c r="G9" s="18">
        <v>28774454</v>
      </c>
      <c r="H9" s="18">
        <v>28755906</v>
      </c>
      <c r="I9" s="18">
        <v>28692926</v>
      </c>
      <c r="J9" s="18">
        <v>28640271</v>
      </c>
      <c r="K9" s="18">
        <v>28587203</v>
      </c>
      <c r="L9" s="18">
        <v>28530236</v>
      </c>
      <c r="M9" s="18">
        <v>28590837</v>
      </c>
      <c r="N9" s="18">
        <v>28596622</v>
      </c>
      <c r="O9" s="18">
        <v>28542662</v>
      </c>
    </row>
    <row r="10" spans="1:15" ht="30.75" customHeight="1" x14ac:dyDescent="0.25">
      <c r="B10" s="31" t="s">
        <v>94</v>
      </c>
      <c r="C10" s="28">
        <f>C8/C9</f>
        <v>1.4392184200204034E-2</v>
      </c>
      <c r="D10" s="26">
        <f t="shared" ref="D10:O10" si="2">D8/D9</f>
        <v>1.0343667027642235E-2</v>
      </c>
      <c r="E10" s="26">
        <f t="shared" si="2"/>
        <v>7.6605143609816961E-3</v>
      </c>
      <c r="F10" s="26">
        <f t="shared" si="2"/>
        <v>7.7875832773589984E-3</v>
      </c>
      <c r="G10" s="26">
        <f t="shared" si="2"/>
        <v>9.8411250479331427E-3</v>
      </c>
      <c r="H10" s="26">
        <f t="shared" si="2"/>
        <v>1.2964501970482168E-2</v>
      </c>
      <c r="I10" s="26">
        <f t="shared" si="2"/>
        <v>1.4291431971768929E-2</v>
      </c>
      <c r="J10" s="26">
        <f t="shared" si="2"/>
        <v>1.434420784635732E-2</v>
      </c>
      <c r="K10" s="26">
        <f t="shared" si="2"/>
        <v>1.2570939521435518E-2</v>
      </c>
      <c r="L10" s="26">
        <f t="shared" si="2"/>
        <v>1.344563010274433E-2</v>
      </c>
      <c r="M10" s="26">
        <f t="shared" si="2"/>
        <v>1.6510289642797098E-2</v>
      </c>
      <c r="N10" s="26">
        <f t="shared" si="2"/>
        <v>1.5155251553837373E-2</v>
      </c>
      <c r="O10" s="26">
        <f t="shared" si="2"/>
        <v>1.3690699206682264E-2</v>
      </c>
    </row>
    <row r="11" spans="1:15" x14ac:dyDescent="0.25">
      <c r="A11" t="s">
        <v>96</v>
      </c>
    </row>
    <row r="12" spans="1:15" x14ac:dyDescent="0.25">
      <c r="A12" t="s">
        <v>97</v>
      </c>
    </row>
    <row r="14" spans="1:15" x14ac:dyDescent="0.25">
      <c r="A14" s="2" t="s">
        <v>105</v>
      </c>
    </row>
    <row r="15" spans="1:15" x14ac:dyDescent="0.25">
      <c r="A15" s="2"/>
      <c r="C15" s="90" t="s">
        <v>104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spans="1:15" x14ac:dyDescent="0.25">
      <c r="A16" s="22" t="s">
        <v>90</v>
      </c>
      <c r="B16" s="35" t="s">
        <v>91</v>
      </c>
      <c r="C16" s="33">
        <v>2010</v>
      </c>
      <c r="D16" s="22">
        <f>C16+1</f>
        <v>2011</v>
      </c>
      <c r="E16" s="22">
        <f t="shared" ref="E16:O16" si="3">D16+1</f>
        <v>2012</v>
      </c>
      <c r="F16" s="22">
        <f t="shared" si="3"/>
        <v>2013</v>
      </c>
      <c r="G16" s="22">
        <f t="shared" si="3"/>
        <v>2014</v>
      </c>
      <c r="H16" s="22">
        <f t="shared" si="3"/>
        <v>2015</v>
      </c>
      <c r="I16" s="22">
        <f t="shared" si="3"/>
        <v>2016</v>
      </c>
      <c r="J16" s="22">
        <f t="shared" si="3"/>
        <v>2017</v>
      </c>
      <c r="K16" s="22">
        <f t="shared" si="3"/>
        <v>2018</v>
      </c>
      <c r="L16" s="22">
        <f t="shared" si="3"/>
        <v>2019</v>
      </c>
      <c r="M16" s="22">
        <f t="shared" si="3"/>
        <v>2020</v>
      </c>
      <c r="N16" s="22">
        <f t="shared" si="3"/>
        <v>2021</v>
      </c>
      <c r="O16" s="22">
        <f t="shared" si="3"/>
        <v>2022</v>
      </c>
    </row>
    <row r="17" spans="1:15" x14ac:dyDescent="0.25">
      <c r="A17" s="87" t="s">
        <v>32</v>
      </c>
      <c r="B17" s="16" t="s">
        <v>87</v>
      </c>
      <c r="C17" s="19">
        <v>0</v>
      </c>
      <c r="D17" s="20">
        <v>66</v>
      </c>
      <c r="E17" s="20">
        <v>0</v>
      </c>
      <c r="F17" s="20">
        <v>0</v>
      </c>
      <c r="G17" s="20">
        <v>0</v>
      </c>
      <c r="H17" s="20">
        <v>130</v>
      </c>
      <c r="I17" s="20">
        <v>90</v>
      </c>
      <c r="J17" s="20">
        <v>0</v>
      </c>
      <c r="K17" s="20">
        <v>65</v>
      </c>
      <c r="L17" s="20">
        <v>70</v>
      </c>
      <c r="M17" s="20">
        <v>265</v>
      </c>
      <c r="N17" s="20">
        <v>350</v>
      </c>
      <c r="O17" s="20">
        <v>265</v>
      </c>
    </row>
    <row r="18" spans="1:15" x14ac:dyDescent="0.25">
      <c r="A18" s="88"/>
      <c r="B18" s="16" t="s">
        <v>88</v>
      </c>
      <c r="C18" s="19">
        <v>25423</v>
      </c>
      <c r="D18" s="20">
        <v>13635</v>
      </c>
      <c r="E18" s="20">
        <v>8641</v>
      </c>
      <c r="F18" s="20">
        <v>12130</v>
      </c>
      <c r="G18" s="20">
        <v>10802</v>
      </c>
      <c r="H18" s="20">
        <v>14330</v>
      </c>
      <c r="I18" s="20">
        <v>11240</v>
      </c>
      <c r="J18" s="20">
        <v>8195</v>
      </c>
      <c r="K18" s="20">
        <v>4620</v>
      </c>
      <c r="L18" s="20">
        <v>3805</v>
      </c>
      <c r="M18" s="20">
        <v>6490</v>
      </c>
      <c r="N18" s="20">
        <v>5470</v>
      </c>
      <c r="O18" s="20">
        <v>5640</v>
      </c>
    </row>
    <row r="19" spans="1:15" x14ac:dyDescent="0.25">
      <c r="A19" s="88"/>
      <c r="B19" s="16" t="s">
        <v>52</v>
      </c>
      <c r="C19" s="19">
        <v>18854</v>
      </c>
      <c r="D19" s="20">
        <v>14194</v>
      </c>
      <c r="E19" s="20">
        <v>10166</v>
      </c>
      <c r="F19" s="20">
        <v>10346</v>
      </c>
      <c r="G19" s="20">
        <v>8789</v>
      </c>
      <c r="H19" s="20">
        <v>11156</v>
      </c>
      <c r="I19" s="20">
        <v>13914</v>
      </c>
      <c r="J19" s="20">
        <v>15240</v>
      </c>
      <c r="K19" s="20">
        <v>11686</v>
      </c>
      <c r="L19" s="20">
        <v>8522</v>
      </c>
      <c r="M19" s="20">
        <v>11110</v>
      </c>
      <c r="N19" s="20">
        <v>10095</v>
      </c>
      <c r="O19" s="20">
        <v>7970</v>
      </c>
    </row>
    <row r="20" spans="1:15" x14ac:dyDescent="0.25">
      <c r="A20" s="89"/>
      <c r="B20" s="16" t="s">
        <v>89</v>
      </c>
      <c r="C20" s="19">
        <v>162</v>
      </c>
      <c r="D20" s="20">
        <v>101</v>
      </c>
      <c r="E20" s="20">
        <v>97</v>
      </c>
      <c r="F20" s="20">
        <v>93</v>
      </c>
      <c r="G20" s="20">
        <v>123</v>
      </c>
      <c r="H20" s="20">
        <v>90</v>
      </c>
      <c r="I20" s="20">
        <v>70</v>
      </c>
      <c r="J20" s="20">
        <v>100</v>
      </c>
      <c r="K20" s="20">
        <v>60</v>
      </c>
      <c r="L20" s="20">
        <v>115</v>
      </c>
      <c r="M20" s="20">
        <v>180</v>
      </c>
      <c r="N20" s="20">
        <v>380</v>
      </c>
      <c r="O20" s="20">
        <v>185</v>
      </c>
    </row>
    <row r="21" spans="1:15" x14ac:dyDescent="0.25">
      <c r="A21" s="21"/>
      <c r="B21" s="29" t="s">
        <v>92</v>
      </c>
      <c r="C21" s="34">
        <f>SUM(C17:C20)</f>
        <v>44439</v>
      </c>
      <c r="D21" s="23">
        <f t="shared" ref="D21:O21" si="4">SUM(D17:D20)</f>
        <v>27996</v>
      </c>
      <c r="E21" s="23">
        <f t="shared" si="4"/>
        <v>18904</v>
      </c>
      <c r="F21" s="23">
        <f t="shared" si="4"/>
        <v>22569</v>
      </c>
      <c r="G21" s="23">
        <f t="shared" si="4"/>
        <v>19714</v>
      </c>
      <c r="H21" s="23">
        <f t="shared" si="4"/>
        <v>25706</v>
      </c>
      <c r="I21" s="23">
        <f t="shared" si="4"/>
        <v>25314</v>
      </c>
      <c r="J21" s="23">
        <f t="shared" si="4"/>
        <v>23535</v>
      </c>
      <c r="K21" s="23">
        <f t="shared" si="4"/>
        <v>16431</v>
      </c>
      <c r="L21" s="23">
        <f t="shared" si="4"/>
        <v>12512</v>
      </c>
      <c r="M21" s="23">
        <f t="shared" si="4"/>
        <v>18045</v>
      </c>
      <c r="N21" s="23">
        <f t="shared" si="4"/>
        <v>16295</v>
      </c>
      <c r="O21" s="23">
        <f t="shared" si="4"/>
        <v>14060</v>
      </c>
    </row>
    <row r="22" spans="1:15" x14ac:dyDescent="0.25">
      <c r="B22" s="30" t="s">
        <v>93</v>
      </c>
      <c r="C22" s="17">
        <v>2116599</v>
      </c>
      <c r="D22" s="18">
        <v>2110615</v>
      </c>
      <c r="E22" s="18">
        <v>2106469</v>
      </c>
      <c r="F22" s="18">
        <v>2093710</v>
      </c>
      <c r="G22" s="18">
        <v>2083677</v>
      </c>
      <c r="H22" s="18">
        <v>2078740</v>
      </c>
      <c r="I22" s="18">
        <v>2073612</v>
      </c>
      <c r="J22" s="18">
        <v>2070814</v>
      </c>
      <c r="K22" s="18">
        <v>2068567</v>
      </c>
      <c r="L22" s="18">
        <v>2066257</v>
      </c>
      <c r="M22" s="18">
        <v>2066933</v>
      </c>
      <c r="N22" s="18">
        <v>2066023</v>
      </c>
      <c r="O22" s="18">
        <v>2062488</v>
      </c>
    </row>
    <row r="23" spans="1:15" ht="31.5" customHeight="1" x14ac:dyDescent="0.25">
      <c r="B23" s="31" t="s">
        <v>95</v>
      </c>
      <c r="C23" s="28">
        <f>C21/C22</f>
        <v>2.0995474343510508E-2</v>
      </c>
      <c r="D23" s="26">
        <f t="shared" ref="D23:O23" si="5">D21/D22</f>
        <v>1.3264380287262243E-2</v>
      </c>
      <c r="E23" s="26">
        <f t="shared" si="5"/>
        <v>8.9742597683611768E-3</v>
      </c>
      <c r="F23" s="26">
        <f t="shared" si="5"/>
        <v>1.0779429815972604E-2</v>
      </c>
      <c r="G23" s="26">
        <f t="shared" si="5"/>
        <v>9.461159287163989E-3</v>
      </c>
      <c r="H23" s="26">
        <f t="shared" si="5"/>
        <v>1.2366144876223097E-2</v>
      </c>
      <c r="I23" s="26">
        <f t="shared" si="5"/>
        <v>1.2207683983310283E-2</v>
      </c>
      <c r="J23" s="26">
        <f t="shared" si="5"/>
        <v>1.1365096044357436E-2</v>
      </c>
      <c r="K23" s="26">
        <f t="shared" si="5"/>
        <v>7.9431799888521858E-3</v>
      </c>
      <c r="L23" s="26">
        <f t="shared" si="5"/>
        <v>6.05539388372308E-3</v>
      </c>
      <c r="M23" s="26">
        <f t="shared" si="5"/>
        <v>8.7303265272749529E-3</v>
      </c>
      <c r="N23" s="26">
        <f t="shared" si="5"/>
        <v>7.8871338799229238E-3</v>
      </c>
      <c r="O23" s="26">
        <f t="shared" si="5"/>
        <v>6.8170093595696073E-3</v>
      </c>
    </row>
    <row r="24" spans="1:15" x14ac:dyDescent="0.25">
      <c r="A24" s="4" t="s">
        <v>96</v>
      </c>
    </row>
    <row r="25" spans="1:15" x14ac:dyDescent="0.25">
      <c r="A25" s="4" t="s">
        <v>97</v>
      </c>
    </row>
    <row r="26" spans="1:15" x14ac:dyDescent="0.25">
      <c r="A26" s="4"/>
    </row>
    <row r="27" spans="1:15" x14ac:dyDescent="0.25">
      <c r="A27" s="4" t="s">
        <v>102</v>
      </c>
    </row>
    <row r="28" spans="1:15" x14ac:dyDescent="0.25">
      <c r="A28" s="2" t="s">
        <v>103</v>
      </c>
    </row>
    <row r="29" spans="1:15" x14ac:dyDescent="0.25">
      <c r="A29" s="4"/>
      <c r="B29" s="38">
        <v>2010</v>
      </c>
      <c r="C29" s="39">
        <f>B29+1</f>
        <v>2011</v>
      </c>
      <c r="D29" s="39">
        <f t="shared" ref="D29:N29" si="6">C29+1</f>
        <v>2012</v>
      </c>
      <c r="E29" s="39">
        <f t="shared" si="6"/>
        <v>2013</v>
      </c>
      <c r="F29" s="39">
        <f t="shared" si="6"/>
        <v>2014</v>
      </c>
      <c r="G29" s="39">
        <f t="shared" si="6"/>
        <v>2015</v>
      </c>
      <c r="H29" s="39">
        <f t="shared" si="6"/>
        <v>2016</v>
      </c>
      <c r="I29" s="39">
        <f t="shared" si="6"/>
        <v>2017</v>
      </c>
      <c r="J29" s="39">
        <f t="shared" si="6"/>
        <v>2018</v>
      </c>
      <c r="K29" s="39">
        <f t="shared" si="6"/>
        <v>2019</v>
      </c>
      <c r="L29" s="39">
        <f t="shared" si="6"/>
        <v>2020</v>
      </c>
      <c r="M29" s="39">
        <f t="shared" si="6"/>
        <v>2021</v>
      </c>
      <c r="N29" s="39">
        <f t="shared" si="6"/>
        <v>2022</v>
      </c>
    </row>
    <row r="30" spans="1:15" x14ac:dyDescent="0.25">
      <c r="A30" s="11" t="s">
        <v>118</v>
      </c>
      <c r="B30" s="25">
        <v>1.4392184200204034E-2</v>
      </c>
      <c r="C30" s="25">
        <v>1.0343667027642235E-2</v>
      </c>
      <c r="D30" s="25">
        <v>7.6605143609816961E-3</v>
      </c>
      <c r="E30" s="25">
        <v>7.7875832773589984E-3</v>
      </c>
      <c r="F30" s="25">
        <v>9.8411250479331427E-3</v>
      </c>
      <c r="G30" s="25">
        <v>1.2964501970482168E-2</v>
      </c>
      <c r="H30" s="25">
        <v>1.4291431971768929E-2</v>
      </c>
      <c r="I30" s="25">
        <v>1.434420784635732E-2</v>
      </c>
      <c r="J30" s="25">
        <v>1.2570939521435518E-2</v>
      </c>
      <c r="K30" s="25">
        <v>1.344563010274433E-2</v>
      </c>
      <c r="L30" s="25">
        <v>1.6510289642797098E-2</v>
      </c>
      <c r="M30" s="25">
        <v>1.5155251553837373E-2</v>
      </c>
      <c r="N30" s="25">
        <v>1.3690699206682264E-2</v>
      </c>
    </row>
    <row r="31" spans="1:15" x14ac:dyDescent="0.25">
      <c r="A31" s="11" t="s">
        <v>117</v>
      </c>
      <c r="B31" s="25">
        <v>2.0995474343510508E-2</v>
      </c>
      <c r="C31" s="25">
        <v>1.3264380287262243E-2</v>
      </c>
      <c r="D31" s="25">
        <v>8.9742597683611768E-3</v>
      </c>
      <c r="E31" s="25">
        <v>1.0779429815972604E-2</v>
      </c>
      <c r="F31" s="25">
        <v>9.461159287163989E-3</v>
      </c>
      <c r="G31" s="25">
        <v>1.2366144876223097E-2</v>
      </c>
      <c r="H31" s="25">
        <v>1.2207683983310283E-2</v>
      </c>
      <c r="I31" s="25">
        <v>1.1365096044357436E-2</v>
      </c>
      <c r="J31" s="25">
        <v>7.9431799888521858E-3</v>
      </c>
      <c r="K31" s="25">
        <v>6.05539388372308E-3</v>
      </c>
      <c r="L31" s="25">
        <v>8.7303265272749529E-3</v>
      </c>
      <c r="M31" s="25">
        <v>7.8871338799229238E-3</v>
      </c>
      <c r="N31" s="25">
        <v>6.8170093595696073E-3</v>
      </c>
    </row>
    <row r="32" spans="1:15" x14ac:dyDescent="0.25">
      <c r="A32" s="4" t="s">
        <v>97</v>
      </c>
    </row>
    <row r="33" spans="1:4" x14ac:dyDescent="0.25">
      <c r="A33" s="4" t="s">
        <v>96</v>
      </c>
    </row>
    <row r="34" spans="1:4" x14ac:dyDescent="0.25">
      <c r="A34" s="4"/>
    </row>
    <row r="35" spans="1:4" x14ac:dyDescent="0.25">
      <c r="A35" s="4"/>
    </row>
    <row r="36" spans="1:4" x14ac:dyDescent="0.25">
      <c r="A36" s="4"/>
    </row>
    <row r="37" spans="1:4" x14ac:dyDescent="0.25">
      <c r="A37" s="4"/>
    </row>
    <row r="38" spans="1:4" x14ac:dyDescent="0.25">
      <c r="A38" s="4"/>
    </row>
    <row r="39" spans="1:4" x14ac:dyDescent="0.25">
      <c r="A39" s="4"/>
    </row>
    <row r="40" spans="1:4" x14ac:dyDescent="0.25">
      <c r="A40" s="4"/>
    </row>
    <row r="41" spans="1:4" x14ac:dyDescent="0.25">
      <c r="A41" s="4"/>
    </row>
    <row r="43" spans="1:4" x14ac:dyDescent="0.25">
      <c r="A43" s="4" t="s">
        <v>100</v>
      </c>
    </row>
    <row r="44" spans="1:4" x14ac:dyDescent="0.25">
      <c r="A44" s="2" t="s">
        <v>101</v>
      </c>
    </row>
    <row r="45" spans="1:4" x14ac:dyDescent="0.25">
      <c r="B45" s="14" t="s">
        <v>98</v>
      </c>
      <c r="C45" s="1" t="s">
        <v>88</v>
      </c>
      <c r="D45" s="1" t="s">
        <v>99</v>
      </c>
    </row>
    <row r="46" spans="1:4" x14ac:dyDescent="0.25">
      <c r="A46" s="1" t="s">
        <v>32</v>
      </c>
      <c r="B46" s="18">
        <v>7970</v>
      </c>
      <c r="C46" s="18">
        <v>5640</v>
      </c>
      <c r="D46" s="36">
        <v>450</v>
      </c>
    </row>
    <row r="47" spans="1:4" x14ac:dyDescent="0.25">
      <c r="A47" s="1" t="s">
        <v>33</v>
      </c>
      <c r="B47" s="18">
        <v>133485</v>
      </c>
      <c r="C47" s="18">
        <v>68087</v>
      </c>
      <c r="D47" s="36">
        <v>189197</v>
      </c>
    </row>
    <row r="48" spans="1:4" x14ac:dyDescent="0.25">
      <c r="A48" t="s">
        <v>97</v>
      </c>
    </row>
    <row r="49" spans="1:7" x14ac:dyDescent="0.25">
      <c r="A49" t="s">
        <v>96</v>
      </c>
    </row>
    <row r="51" spans="1:7" x14ac:dyDescent="0.25">
      <c r="G51" s="3"/>
    </row>
  </sheetData>
  <mergeCells count="4">
    <mergeCell ref="A4:A7"/>
    <mergeCell ref="A17:A20"/>
    <mergeCell ref="C2:O2"/>
    <mergeCell ref="C15:O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/>
  </sheetViews>
  <sheetFormatPr baseColWidth="10" defaultRowHeight="15" x14ac:dyDescent="0.25"/>
  <cols>
    <col min="1" max="1" width="33.5703125" style="4" customWidth="1"/>
    <col min="2" max="2" width="67.42578125" style="4" customWidth="1"/>
    <col min="3" max="6" width="11.42578125" style="4"/>
    <col min="7" max="7" width="14.140625" style="4" customWidth="1"/>
    <col min="8" max="16384" width="11.42578125" style="4"/>
  </cols>
  <sheetData>
    <row r="1" spans="1:7" x14ac:dyDescent="0.25">
      <c r="A1" s="4" t="s">
        <v>22</v>
      </c>
      <c r="C1" s="9"/>
      <c r="D1" s="9"/>
      <c r="E1" s="9"/>
    </row>
    <row r="2" spans="1:7" x14ac:dyDescent="0.25">
      <c r="A2" s="2" t="s">
        <v>23</v>
      </c>
      <c r="C2" s="54"/>
      <c r="D2" s="54"/>
      <c r="E2" s="54"/>
    </row>
    <row r="3" spans="1:7" x14ac:dyDescent="0.25">
      <c r="B3" s="55"/>
      <c r="C3" s="80" t="s">
        <v>24</v>
      </c>
      <c r="D3" s="80"/>
      <c r="E3" s="81"/>
      <c r="F3" s="82" t="s">
        <v>25</v>
      </c>
      <c r="G3" s="83"/>
    </row>
    <row r="4" spans="1:7" x14ac:dyDescent="0.25">
      <c r="B4" s="56"/>
      <c r="C4" s="5" t="s">
        <v>26</v>
      </c>
      <c r="D4" s="5" t="s">
        <v>27</v>
      </c>
      <c r="E4" s="44" t="s">
        <v>28</v>
      </c>
      <c r="F4" s="84"/>
      <c r="G4" s="85"/>
    </row>
    <row r="5" spans="1:7" ht="45" x14ac:dyDescent="0.25">
      <c r="A5" s="6" t="s">
        <v>29</v>
      </c>
      <c r="B5" s="7" t="s">
        <v>30</v>
      </c>
      <c r="C5" s="86" t="s">
        <v>31</v>
      </c>
      <c r="D5" s="86"/>
      <c r="E5" s="86"/>
      <c r="F5" s="45" t="s">
        <v>32</v>
      </c>
      <c r="G5" s="45" t="s">
        <v>33</v>
      </c>
    </row>
    <row r="6" spans="1:7" ht="15.75" x14ac:dyDescent="0.25">
      <c r="A6" s="79" t="s">
        <v>34</v>
      </c>
      <c r="B6" s="57" t="s">
        <v>2</v>
      </c>
      <c r="C6" s="58">
        <v>0.09</v>
      </c>
      <c r="D6" s="58">
        <v>0.09</v>
      </c>
      <c r="E6" s="59">
        <v>0.09</v>
      </c>
      <c r="F6" s="42" t="s">
        <v>35</v>
      </c>
      <c r="G6" s="60" t="s">
        <v>36</v>
      </c>
    </row>
    <row r="7" spans="1:7" ht="15.75" x14ac:dyDescent="0.25">
      <c r="A7" s="79"/>
      <c r="B7" s="61" t="s">
        <v>37</v>
      </c>
      <c r="C7" s="58">
        <v>0.26</v>
      </c>
      <c r="D7" s="58">
        <v>0.26</v>
      </c>
      <c r="E7" s="62">
        <v>0.25</v>
      </c>
      <c r="F7" s="42" t="s">
        <v>35</v>
      </c>
      <c r="G7" s="63" t="s">
        <v>110</v>
      </c>
    </row>
    <row r="8" spans="1:7" ht="30" x14ac:dyDescent="0.25">
      <c r="A8" s="79" t="s">
        <v>38</v>
      </c>
      <c r="B8" s="64" t="s">
        <v>39</v>
      </c>
      <c r="C8" s="58">
        <v>0.04</v>
      </c>
      <c r="D8" s="58">
        <v>0.05</v>
      </c>
      <c r="E8" s="62">
        <v>0.02</v>
      </c>
      <c r="F8" s="65" t="s">
        <v>110</v>
      </c>
      <c r="G8" s="63" t="s">
        <v>110</v>
      </c>
    </row>
    <row r="9" spans="1:7" ht="30" x14ac:dyDescent="0.25">
      <c r="A9" s="79"/>
      <c r="B9" s="66" t="s">
        <v>40</v>
      </c>
      <c r="C9" s="67" t="s">
        <v>41</v>
      </c>
      <c r="D9" s="58">
        <v>0.59</v>
      </c>
      <c r="E9" s="62">
        <v>0.66</v>
      </c>
      <c r="F9" s="68" t="s">
        <v>36</v>
      </c>
      <c r="G9" s="69" t="s">
        <v>36</v>
      </c>
    </row>
    <row r="10" spans="1:7" ht="15.75" x14ac:dyDescent="0.25">
      <c r="A10" s="79"/>
      <c r="B10" s="70" t="s">
        <v>6</v>
      </c>
      <c r="C10" s="58">
        <v>0.33</v>
      </c>
      <c r="D10" s="58">
        <v>0.31</v>
      </c>
      <c r="E10" s="62">
        <v>0.28999999999999998</v>
      </c>
      <c r="F10" s="65" t="s">
        <v>110</v>
      </c>
      <c r="G10" s="43" t="s">
        <v>35</v>
      </c>
    </row>
    <row r="11" spans="1:7" x14ac:dyDescent="0.25">
      <c r="A11" s="79" t="s">
        <v>121</v>
      </c>
      <c r="B11" s="66" t="s">
        <v>7</v>
      </c>
      <c r="C11" s="58">
        <v>0.25</v>
      </c>
      <c r="D11" s="58">
        <v>0.4</v>
      </c>
      <c r="E11" s="62">
        <v>0.45</v>
      </c>
      <c r="F11" s="68" t="s">
        <v>36</v>
      </c>
      <c r="G11" s="69" t="s">
        <v>36</v>
      </c>
    </row>
    <row r="12" spans="1:7" x14ac:dyDescent="0.25">
      <c r="A12" s="79"/>
      <c r="B12" s="70" t="s">
        <v>42</v>
      </c>
      <c r="C12" s="71">
        <v>0.9</v>
      </c>
      <c r="D12" s="71">
        <v>0.92</v>
      </c>
      <c r="E12" s="72">
        <v>0.96</v>
      </c>
      <c r="F12" s="73" t="s">
        <v>36</v>
      </c>
      <c r="G12" s="74" t="s">
        <v>36</v>
      </c>
    </row>
    <row r="13" spans="1:7" x14ac:dyDescent="0.25">
      <c r="A13" s="4" t="s">
        <v>43</v>
      </c>
    </row>
    <row r="14" spans="1:7" x14ac:dyDescent="0.25">
      <c r="A14" s="41" t="s">
        <v>112</v>
      </c>
    </row>
  </sheetData>
  <mergeCells count="6">
    <mergeCell ref="A11:A12"/>
    <mergeCell ref="C3:E3"/>
    <mergeCell ref="F3:G4"/>
    <mergeCell ref="C5:E5"/>
    <mergeCell ref="A6:A7"/>
    <mergeCell ref="A8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/>
  </sheetViews>
  <sheetFormatPr baseColWidth="10" defaultRowHeight="15" x14ac:dyDescent="0.25"/>
  <cols>
    <col min="1" max="1" width="27.42578125" style="4" customWidth="1"/>
    <col min="2" max="2" width="11.42578125" style="4"/>
    <col min="3" max="3" width="11.42578125" style="4" customWidth="1"/>
    <col min="4" max="4" width="11.42578125" style="4"/>
    <col min="5" max="5" width="11.42578125" style="4" customWidth="1"/>
    <col min="6" max="6" width="11.42578125" style="4"/>
    <col min="7" max="8" width="11.42578125" style="4" customWidth="1"/>
    <col min="9" max="16384" width="11.42578125" style="4"/>
  </cols>
  <sheetData>
    <row r="1" spans="1:9" x14ac:dyDescent="0.25">
      <c r="A1" s="4" t="s">
        <v>44</v>
      </c>
    </row>
    <row r="2" spans="1:9" x14ac:dyDescent="0.25">
      <c r="A2" s="2" t="s">
        <v>45</v>
      </c>
    </row>
    <row r="3" spans="1:9" x14ac:dyDescent="0.25">
      <c r="A3" s="11"/>
      <c r="B3" s="11" t="s">
        <v>26</v>
      </c>
      <c r="C3" s="11" t="s">
        <v>27</v>
      </c>
      <c r="D3" s="11" t="s">
        <v>28</v>
      </c>
    </row>
    <row r="4" spans="1:9" x14ac:dyDescent="0.25">
      <c r="A4" s="11" t="s">
        <v>31</v>
      </c>
      <c r="B4" s="10">
        <v>8.5888520123229201E-2</v>
      </c>
      <c r="C4" s="10">
        <v>9.1952943800283404E-2</v>
      </c>
      <c r="D4" s="10">
        <v>9.0949504304694798E-2</v>
      </c>
    </row>
    <row r="5" spans="1:9" x14ac:dyDescent="0.25">
      <c r="A5" s="11" t="s">
        <v>108</v>
      </c>
      <c r="B5" s="10">
        <v>9.2805164200247495E-2</v>
      </c>
      <c r="C5" s="10">
        <v>0.120394182672866</v>
      </c>
      <c r="D5" s="10">
        <v>9.092377812774749E-2</v>
      </c>
    </row>
    <row r="6" spans="1:9" x14ac:dyDescent="0.25">
      <c r="A6" s="11" t="s">
        <v>107</v>
      </c>
      <c r="B6" s="10">
        <v>7.9156384270552604E-2</v>
      </c>
      <c r="C6" s="10">
        <v>6.3526657149710605E-2</v>
      </c>
      <c r="D6" s="10">
        <v>9.0975467712508404E-2</v>
      </c>
    </row>
    <row r="7" spans="1:9" x14ac:dyDescent="0.25">
      <c r="A7" s="11" t="s">
        <v>60</v>
      </c>
      <c r="B7" s="10">
        <v>9.8241593504071897E-2</v>
      </c>
      <c r="C7" s="10">
        <v>0.109013445533864</v>
      </c>
      <c r="D7" s="10">
        <v>0.13388802742728501</v>
      </c>
    </row>
    <row r="8" spans="1:9" x14ac:dyDescent="0.25">
      <c r="A8" s="4" t="s">
        <v>113</v>
      </c>
    </row>
    <row r="9" spans="1:9" x14ac:dyDescent="0.25">
      <c r="A9" s="41" t="s">
        <v>112</v>
      </c>
    </row>
    <row r="14" spans="1:9" x14ac:dyDescent="0.25">
      <c r="A14" s="9" t="s">
        <v>47</v>
      </c>
    </row>
    <row r="15" spans="1:9" x14ac:dyDescent="0.25">
      <c r="A15" s="8" t="s">
        <v>48</v>
      </c>
    </row>
    <row r="16" spans="1:9" x14ac:dyDescent="0.25">
      <c r="A16" s="75"/>
      <c r="B16" s="11" t="s">
        <v>49</v>
      </c>
      <c r="C16" s="11" t="s">
        <v>106</v>
      </c>
      <c r="D16" s="11" t="s">
        <v>51</v>
      </c>
      <c r="E16" s="11" t="s">
        <v>53</v>
      </c>
      <c r="F16" s="11" t="s">
        <v>109</v>
      </c>
      <c r="G16" s="11" t="s">
        <v>98</v>
      </c>
      <c r="H16" s="11" t="s">
        <v>54</v>
      </c>
      <c r="I16" s="11" t="s">
        <v>50</v>
      </c>
    </row>
    <row r="17" spans="1:9" x14ac:dyDescent="0.25">
      <c r="A17" s="76" t="s">
        <v>117</v>
      </c>
      <c r="B17" s="10">
        <v>0.11473918553459383</v>
      </c>
      <c r="C17" s="10">
        <v>3.6327596814987866E-2</v>
      </c>
      <c r="D17" s="10">
        <v>7.9321497270340435E-2</v>
      </c>
      <c r="E17" s="10">
        <v>6.2215000395762741E-2</v>
      </c>
      <c r="F17" s="10">
        <v>8.5590522877810701E-2</v>
      </c>
      <c r="G17" s="10">
        <v>9.1315302649048288E-2</v>
      </c>
      <c r="H17" s="10">
        <v>3.106672351152874E-2</v>
      </c>
      <c r="I17" s="10">
        <v>0.10091540697111276</v>
      </c>
    </row>
    <row r="18" spans="1:9" x14ac:dyDescent="0.25">
      <c r="A18" s="76" t="s">
        <v>118</v>
      </c>
      <c r="B18" s="10">
        <v>0.16857053740423217</v>
      </c>
      <c r="C18" s="10">
        <v>0.10876847403387851</v>
      </c>
      <c r="D18" s="10">
        <v>0.107206136526961</v>
      </c>
      <c r="E18" s="10">
        <v>6.7429231046961788E-2</v>
      </c>
      <c r="F18" s="10">
        <v>0.11730815455577201</v>
      </c>
      <c r="G18" s="10">
        <v>0.16085479214164364</v>
      </c>
      <c r="H18" s="10">
        <v>0.12141098661735854</v>
      </c>
      <c r="I18" s="10">
        <v>0.1077538009417216</v>
      </c>
    </row>
    <row r="19" spans="1:9" x14ac:dyDescent="0.25">
      <c r="A19" s="9" t="s">
        <v>55</v>
      </c>
    </row>
    <row r="20" spans="1:9" x14ac:dyDescent="0.25">
      <c r="A20" s="41" t="s">
        <v>111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zoomScaleNormal="100" workbookViewId="0"/>
  </sheetViews>
  <sheetFormatPr baseColWidth="10" defaultRowHeight="15" x14ac:dyDescent="0.25"/>
  <cols>
    <col min="1" max="1" width="24.42578125" customWidth="1"/>
  </cols>
  <sheetData>
    <row r="1" spans="1:9" x14ac:dyDescent="0.25">
      <c r="A1" s="4" t="s">
        <v>56</v>
      </c>
    </row>
    <row r="2" spans="1:9" x14ac:dyDescent="0.25">
      <c r="A2" s="2" t="s">
        <v>57</v>
      </c>
    </row>
    <row r="3" spans="1:9" x14ac:dyDescent="0.25">
      <c r="B3" s="1" t="s">
        <v>26</v>
      </c>
      <c r="C3" s="1" t="s">
        <v>27</v>
      </c>
      <c r="D3" s="1" t="s">
        <v>28</v>
      </c>
    </row>
    <row r="4" spans="1:9" x14ac:dyDescent="0.25">
      <c r="A4" s="1" t="s">
        <v>31</v>
      </c>
      <c r="B4" s="10">
        <v>0.25793510509239398</v>
      </c>
      <c r="C4" s="10">
        <v>0.26238483963563902</v>
      </c>
      <c r="D4" s="10">
        <v>0.24565308295661301</v>
      </c>
    </row>
    <row r="5" spans="1:9" x14ac:dyDescent="0.25">
      <c r="A5" s="1" t="s">
        <v>108</v>
      </c>
      <c r="B5" s="10">
        <v>0.32003930188577795</v>
      </c>
      <c r="C5" s="10">
        <v>0.34915923058902598</v>
      </c>
      <c r="D5" s="10">
        <v>0.29782426198164097</v>
      </c>
    </row>
    <row r="6" spans="1:9" x14ac:dyDescent="0.25">
      <c r="A6" s="1" t="s">
        <v>107</v>
      </c>
      <c r="B6" s="10">
        <v>0.19847805504643401</v>
      </c>
      <c r="C6" s="10">
        <v>0.176280843892483</v>
      </c>
      <c r="D6" s="10">
        <v>0.192010719542799</v>
      </c>
    </row>
    <row r="7" spans="1:9" x14ac:dyDescent="0.25">
      <c r="A7" s="1" t="s">
        <v>60</v>
      </c>
      <c r="B7" s="10">
        <v>0.289626166745862</v>
      </c>
      <c r="C7" s="10">
        <v>0.29787890038776699</v>
      </c>
      <c r="D7" s="10">
        <v>0.26428683736606201</v>
      </c>
    </row>
    <row r="8" spans="1:9" x14ac:dyDescent="0.25">
      <c r="A8" s="4" t="s">
        <v>113</v>
      </c>
    </row>
    <row r="9" spans="1:9" x14ac:dyDescent="0.25">
      <c r="A9" s="41" t="s">
        <v>112</v>
      </c>
    </row>
    <row r="13" spans="1:9" x14ac:dyDescent="0.25">
      <c r="A13" s="9" t="s">
        <v>58</v>
      </c>
    </row>
    <row r="14" spans="1:9" x14ac:dyDescent="0.25">
      <c r="A14" s="8" t="s">
        <v>59</v>
      </c>
    </row>
    <row r="15" spans="1:9" x14ac:dyDescent="0.25">
      <c r="A15" s="3"/>
      <c r="B15" s="1" t="s">
        <v>49</v>
      </c>
      <c r="C15" s="1" t="s">
        <v>106</v>
      </c>
      <c r="D15" s="1" t="s">
        <v>51</v>
      </c>
      <c r="E15" s="1" t="s">
        <v>53</v>
      </c>
      <c r="F15" s="1" t="s">
        <v>109</v>
      </c>
      <c r="G15" s="1" t="s">
        <v>98</v>
      </c>
      <c r="H15" s="1" t="s">
        <v>54</v>
      </c>
      <c r="I15" s="1" t="s">
        <v>50</v>
      </c>
    </row>
    <row r="16" spans="1:9" x14ac:dyDescent="0.25">
      <c r="A16" s="1" t="s">
        <v>115</v>
      </c>
      <c r="B16" s="10">
        <v>0.2040218616066875</v>
      </c>
      <c r="C16" s="10">
        <v>0.68600580151661616</v>
      </c>
      <c r="D16" s="10">
        <v>0.46765173865905346</v>
      </c>
      <c r="E16" s="10">
        <v>0.15946613076479532</v>
      </c>
      <c r="F16" s="10">
        <v>0.37263161459980049</v>
      </c>
      <c r="G16" s="10">
        <v>0.81299049778958543</v>
      </c>
      <c r="H16" s="10">
        <v>0.83814648302696304</v>
      </c>
      <c r="I16" s="10">
        <v>0.53249590360975085</v>
      </c>
    </row>
    <row r="17" spans="1:9" x14ac:dyDescent="0.25">
      <c r="A17" s="1" t="s">
        <v>116</v>
      </c>
      <c r="B17" s="10">
        <v>0.24227955420048672</v>
      </c>
      <c r="C17" s="10">
        <v>0.48651603481023487</v>
      </c>
      <c r="D17" s="10">
        <v>0.40075951551634842</v>
      </c>
      <c r="E17" s="10">
        <v>0.18377627843196001</v>
      </c>
      <c r="F17" s="10">
        <v>0.29465977361842266</v>
      </c>
      <c r="G17" s="10">
        <v>0.77168670771680214</v>
      </c>
      <c r="H17" s="10">
        <v>0.65218728144800031</v>
      </c>
      <c r="I17" s="10">
        <v>0.37128862049092221</v>
      </c>
    </row>
    <row r="18" spans="1:9" x14ac:dyDescent="0.25">
      <c r="A18" s="9" t="s">
        <v>55</v>
      </c>
    </row>
    <row r="19" spans="1:9" x14ac:dyDescent="0.25">
      <c r="A19" s="41" t="s">
        <v>111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baseColWidth="10" defaultRowHeight="15" x14ac:dyDescent="0.25"/>
  <cols>
    <col min="1" max="1" width="25.42578125" customWidth="1"/>
  </cols>
  <sheetData>
    <row r="1" spans="1:9" x14ac:dyDescent="0.25">
      <c r="A1" s="4" t="s">
        <v>61</v>
      </c>
    </row>
    <row r="2" spans="1:9" x14ac:dyDescent="0.25">
      <c r="A2" s="2" t="s">
        <v>62</v>
      </c>
    </row>
    <row r="3" spans="1:9" x14ac:dyDescent="0.25">
      <c r="A3" s="4"/>
      <c r="B3" s="1" t="s">
        <v>26</v>
      </c>
      <c r="C3" s="1" t="s">
        <v>27</v>
      </c>
      <c r="D3" s="1" t="s">
        <v>28</v>
      </c>
    </row>
    <row r="4" spans="1:9" x14ac:dyDescent="0.25">
      <c r="A4" s="11" t="s">
        <v>31</v>
      </c>
      <c r="B4" s="10">
        <v>3.9508470999239098E-2</v>
      </c>
      <c r="C4" s="10">
        <v>4.8677340754544697E-2</v>
      </c>
      <c r="D4" s="10">
        <v>2.0374040625062803E-2</v>
      </c>
    </row>
    <row r="5" spans="1:9" x14ac:dyDescent="0.25">
      <c r="A5" s="1" t="s">
        <v>108</v>
      </c>
      <c r="B5" s="10">
        <v>3.8091414823583795E-2</v>
      </c>
      <c r="C5" s="10">
        <v>4.68682451511006E-2</v>
      </c>
      <c r="D5" s="10">
        <v>2.07992010785178E-2</v>
      </c>
    </row>
    <row r="6" spans="1:9" x14ac:dyDescent="0.25">
      <c r="A6" s="1" t="s">
        <v>107</v>
      </c>
      <c r="B6" s="10">
        <v>4.0887725819807902E-2</v>
      </c>
      <c r="C6" s="10">
        <v>5.0485485274274794E-2</v>
      </c>
      <c r="D6" s="10">
        <v>1.9944959605293799E-2</v>
      </c>
    </row>
    <row r="7" spans="1:9" x14ac:dyDescent="0.25">
      <c r="A7" s="11" t="s">
        <v>60</v>
      </c>
      <c r="B7" s="10">
        <v>9.51528531025507E-2</v>
      </c>
      <c r="C7" s="10">
        <v>7.8026950140939702E-2</v>
      </c>
      <c r="D7" s="10">
        <v>7.2074913180021002E-2</v>
      </c>
    </row>
    <row r="8" spans="1:9" x14ac:dyDescent="0.25">
      <c r="A8" s="4" t="s">
        <v>113</v>
      </c>
    </row>
    <row r="9" spans="1:9" x14ac:dyDescent="0.25">
      <c r="A9" s="41" t="s">
        <v>112</v>
      </c>
    </row>
    <row r="13" spans="1:9" x14ac:dyDescent="0.25">
      <c r="A13" s="9" t="s">
        <v>63</v>
      </c>
    </row>
    <row r="14" spans="1:9" x14ac:dyDescent="0.25">
      <c r="A14" s="8" t="s">
        <v>64</v>
      </c>
    </row>
    <row r="15" spans="1:9" x14ac:dyDescent="0.25">
      <c r="A15" s="3"/>
      <c r="B15" s="1" t="s">
        <v>49</v>
      </c>
      <c r="C15" s="1" t="s">
        <v>106</v>
      </c>
      <c r="D15" s="1" t="s">
        <v>51</v>
      </c>
      <c r="E15" s="1" t="s">
        <v>53</v>
      </c>
      <c r="F15" s="1" t="s">
        <v>109</v>
      </c>
      <c r="G15" s="1" t="s">
        <v>98</v>
      </c>
      <c r="H15" s="1" t="s">
        <v>54</v>
      </c>
      <c r="I15" s="1" t="s">
        <v>50</v>
      </c>
    </row>
    <row r="16" spans="1:9" x14ac:dyDescent="0.25">
      <c r="A16" s="12" t="s">
        <v>115</v>
      </c>
      <c r="B16" s="10">
        <v>1.1819510670528303E-2</v>
      </c>
      <c r="C16" s="10">
        <v>0.18395211093347455</v>
      </c>
      <c r="D16" s="10">
        <v>0</v>
      </c>
      <c r="E16" s="10">
        <v>3.2126498817438218E-2</v>
      </c>
      <c r="F16" s="10">
        <v>1.2456178210374876E-2</v>
      </c>
      <c r="G16" s="10">
        <v>6.3106593092462273E-3</v>
      </c>
      <c r="H16" s="10">
        <v>1.00428573849212E-2</v>
      </c>
      <c r="I16" s="10">
        <v>7.5445132313162258E-2</v>
      </c>
    </row>
    <row r="17" spans="1:9" x14ac:dyDescent="0.25">
      <c r="A17" s="12" t="s">
        <v>116</v>
      </c>
      <c r="B17" s="10">
        <v>2.4006457632289889E-2</v>
      </c>
      <c r="C17" s="10">
        <v>0.25980361559932508</v>
      </c>
      <c r="D17" s="10">
        <v>6.4425016145258345E-3</v>
      </c>
      <c r="E17" s="10">
        <v>0.10218300361984711</v>
      </c>
      <c r="F17" s="10">
        <v>2.0304215838730138E-2</v>
      </c>
      <c r="G17" s="10">
        <v>3.3671448977496563E-2</v>
      </c>
      <c r="H17" s="10">
        <v>1.4894094115016548E-2</v>
      </c>
      <c r="I17" s="10">
        <v>5.2117735131028568E-2</v>
      </c>
    </row>
    <row r="18" spans="1:9" x14ac:dyDescent="0.25">
      <c r="A18" s="9" t="s">
        <v>55</v>
      </c>
    </row>
    <row r="19" spans="1:9" x14ac:dyDescent="0.25">
      <c r="A19" s="41" t="s">
        <v>111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baseColWidth="10" defaultRowHeight="15" x14ac:dyDescent="0.25"/>
  <cols>
    <col min="1" max="1" width="25.85546875" customWidth="1"/>
  </cols>
  <sheetData>
    <row r="1" spans="1:9" x14ac:dyDescent="0.25">
      <c r="A1" s="4" t="s">
        <v>65</v>
      </c>
    </row>
    <row r="2" spans="1:9" x14ac:dyDescent="0.25">
      <c r="A2" s="2" t="s">
        <v>66</v>
      </c>
    </row>
    <row r="3" spans="1:9" x14ac:dyDescent="0.25">
      <c r="B3" s="10" t="s">
        <v>27</v>
      </c>
      <c r="C3" s="10" t="s">
        <v>28</v>
      </c>
    </row>
    <row r="4" spans="1:9" x14ac:dyDescent="0.25">
      <c r="A4" s="1" t="s">
        <v>31</v>
      </c>
      <c r="B4" s="10">
        <v>0.59329360096809702</v>
      </c>
      <c r="C4" s="10">
        <v>0.65975717479475304</v>
      </c>
    </row>
    <row r="5" spans="1:9" x14ac:dyDescent="0.25">
      <c r="A5" s="1" t="s">
        <v>108</v>
      </c>
      <c r="B5" s="10">
        <v>0.6798913032630971</v>
      </c>
      <c r="C5" s="10">
        <v>0.72818871717320111</v>
      </c>
    </row>
    <row r="6" spans="1:9" x14ac:dyDescent="0.25">
      <c r="A6" s="1" t="s">
        <v>107</v>
      </c>
      <c r="B6" s="10">
        <v>0.50379968057285796</v>
      </c>
      <c r="C6" s="10">
        <v>0.58777800717670403</v>
      </c>
    </row>
    <row r="7" spans="1:9" x14ac:dyDescent="0.25">
      <c r="A7" s="1" t="s">
        <v>60</v>
      </c>
      <c r="B7" s="10">
        <v>0.68405329778953405</v>
      </c>
      <c r="C7" s="10">
        <v>0.70230449082379198</v>
      </c>
    </row>
    <row r="8" spans="1:9" x14ac:dyDescent="0.25">
      <c r="A8" s="4" t="s">
        <v>114</v>
      </c>
    </row>
    <row r="9" spans="1:9" x14ac:dyDescent="0.25">
      <c r="A9" s="41" t="s">
        <v>112</v>
      </c>
    </row>
    <row r="13" spans="1:9" x14ac:dyDescent="0.25">
      <c r="A13" s="9" t="s">
        <v>67</v>
      </c>
    </row>
    <row r="14" spans="1:9" x14ac:dyDescent="0.25">
      <c r="A14" s="8" t="s">
        <v>68</v>
      </c>
    </row>
    <row r="15" spans="1:9" x14ac:dyDescent="0.25">
      <c r="A15" s="3"/>
      <c r="B15" s="1" t="s">
        <v>49</v>
      </c>
      <c r="C15" s="1" t="s">
        <v>106</v>
      </c>
      <c r="D15" s="1" t="s">
        <v>51</v>
      </c>
      <c r="E15" s="1" t="s">
        <v>53</v>
      </c>
      <c r="F15" s="1" t="s">
        <v>109</v>
      </c>
      <c r="G15" s="1" t="s">
        <v>98</v>
      </c>
      <c r="H15" s="1" t="s">
        <v>54</v>
      </c>
      <c r="I15" s="1" t="s">
        <v>50</v>
      </c>
    </row>
    <row r="16" spans="1:9" x14ac:dyDescent="0.25">
      <c r="A16" s="12" t="s">
        <v>115</v>
      </c>
      <c r="B16" s="10">
        <v>0.69750752800413673</v>
      </c>
      <c r="C16" s="10">
        <v>0.82926535349169117</v>
      </c>
      <c r="D16" s="10">
        <v>0.76484051703800759</v>
      </c>
      <c r="E16" s="10">
        <v>0.48174102575598859</v>
      </c>
      <c r="F16" s="10">
        <v>0.68520246457675649</v>
      </c>
      <c r="G16" s="10">
        <v>0.23527088152479106</v>
      </c>
      <c r="H16" s="10">
        <v>0.75409479256915946</v>
      </c>
      <c r="I16" s="10">
        <v>0.59188012644987464</v>
      </c>
    </row>
    <row r="17" spans="1:9" x14ac:dyDescent="0.25">
      <c r="A17" s="12" t="s">
        <v>116</v>
      </c>
      <c r="B17" s="10">
        <v>0.83028982047362354</v>
      </c>
      <c r="C17" s="10">
        <v>0.89334120839199727</v>
      </c>
      <c r="D17" s="10">
        <v>0.89196673555170758</v>
      </c>
      <c r="E17" s="10">
        <v>0.67192679002694877</v>
      </c>
      <c r="F17" s="10">
        <v>0.75978167316091161</v>
      </c>
      <c r="G17" s="10">
        <v>0.26867245479103896</v>
      </c>
      <c r="H17" s="10">
        <v>0.76961364317517622</v>
      </c>
      <c r="I17" s="10">
        <v>0.46122815575461862</v>
      </c>
    </row>
    <row r="18" spans="1:9" x14ac:dyDescent="0.25">
      <c r="A18" s="9" t="s">
        <v>55</v>
      </c>
    </row>
    <row r="19" spans="1:9" x14ac:dyDescent="0.25">
      <c r="A19" s="41" t="s">
        <v>111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zoomScaleNormal="100" workbookViewId="0"/>
  </sheetViews>
  <sheetFormatPr baseColWidth="10" defaultRowHeight="15" x14ac:dyDescent="0.25"/>
  <cols>
    <col min="1" max="1" width="28" customWidth="1"/>
  </cols>
  <sheetData>
    <row r="1" spans="1:9" x14ac:dyDescent="0.25">
      <c r="A1" s="4" t="s">
        <v>69</v>
      </c>
    </row>
    <row r="2" spans="1:9" x14ac:dyDescent="0.25">
      <c r="A2" s="2" t="s">
        <v>70</v>
      </c>
    </row>
    <row r="3" spans="1:9" x14ac:dyDescent="0.25">
      <c r="A3" s="4"/>
      <c r="B3" s="14" t="s">
        <v>26</v>
      </c>
      <c r="C3" s="14" t="s">
        <v>27</v>
      </c>
      <c r="D3" s="14" t="s">
        <v>28</v>
      </c>
    </row>
    <row r="4" spans="1:9" x14ac:dyDescent="0.25">
      <c r="A4" s="13" t="s">
        <v>31</v>
      </c>
      <c r="B4" s="10">
        <v>0.32654990419300506</v>
      </c>
      <c r="C4" s="10">
        <v>0.30743613246866902</v>
      </c>
      <c r="D4" s="10">
        <v>0.29306745500576598</v>
      </c>
    </row>
    <row r="5" spans="1:9" x14ac:dyDescent="0.25">
      <c r="A5" s="1" t="s">
        <v>108</v>
      </c>
      <c r="B5" s="10">
        <v>0.20849019448976003</v>
      </c>
      <c r="C5" s="10">
        <v>0.21733411307946501</v>
      </c>
      <c r="D5" s="10">
        <v>0.18349328552253097</v>
      </c>
    </row>
    <row r="6" spans="1:9" x14ac:dyDescent="0.25">
      <c r="A6" s="1" t="s">
        <v>107</v>
      </c>
      <c r="B6" s="10">
        <v>0.44146025603410299</v>
      </c>
      <c r="C6" s="10">
        <v>0.39749078312673297</v>
      </c>
      <c r="D6" s="10">
        <v>0.40365204959857404</v>
      </c>
    </row>
    <row r="7" spans="1:9" x14ac:dyDescent="0.25">
      <c r="A7" s="13" t="s">
        <v>33</v>
      </c>
      <c r="B7" s="10">
        <v>0.25678835631251901</v>
      </c>
      <c r="C7" s="10">
        <v>0.251550540471428</v>
      </c>
      <c r="D7" s="10">
        <v>0.260125003892753</v>
      </c>
    </row>
    <row r="8" spans="1:9" x14ac:dyDescent="0.25">
      <c r="A8" s="4" t="s">
        <v>113</v>
      </c>
    </row>
    <row r="9" spans="1:9" x14ac:dyDescent="0.25">
      <c r="A9" s="41" t="s">
        <v>112</v>
      </c>
    </row>
    <row r="13" spans="1:9" x14ac:dyDescent="0.25">
      <c r="A13" s="9" t="s">
        <v>71</v>
      </c>
    </row>
    <row r="14" spans="1:9" x14ac:dyDescent="0.25">
      <c r="A14" s="8" t="s">
        <v>72</v>
      </c>
    </row>
    <row r="15" spans="1:9" x14ac:dyDescent="0.25">
      <c r="A15" s="3"/>
      <c r="B15" s="1" t="s">
        <v>49</v>
      </c>
      <c r="C15" s="1" t="s">
        <v>106</v>
      </c>
      <c r="D15" s="1" t="s">
        <v>51</v>
      </c>
      <c r="E15" s="1" t="s">
        <v>53</v>
      </c>
      <c r="F15" s="1" t="s">
        <v>109</v>
      </c>
      <c r="G15" s="1" t="s">
        <v>98</v>
      </c>
      <c r="H15" s="1" t="s">
        <v>54</v>
      </c>
      <c r="I15" s="1" t="s">
        <v>50</v>
      </c>
    </row>
    <row r="16" spans="1:9" x14ac:dyDescent="0.25">
      <c r="A16" s="12" t="s">
        <v>117</v>
      </c>
      <c r="B16" s="10">
        <v>1.7582848687455747E-2</v>
      </c>
      <c r="C16" s="10">
        <v>0.70303864412176842</v>
      </c>
      <c r="D16" s="10">
        <v>0.33698006091123711</v>
      </c>
      <c r="E16" s="10">
        <v>0.89958672255908756</v>
      </c>
      <c r="F16" s="10">
        <v>0.10671198377653503</v>
      </c>
      <c r="G16" s="10">
        <v>4.0688588785220782E-2</v>
      </c>
      <c r="H16" s="10">
        <v>0.11127111650771399</v>
      </c>
      <c r="I16" s="10">
        <v>0.20834070337969354</v>
      </c>
    </row>
    <row r="17" spans="1:9" x14ac:dyDescent="0.25">
      <c r="A17" s="12" t="s">
        <v>118</v>
      </c>
      <c r="B17" s="10">
        <v>9.407011116836507E-2</v>
      </c>
      <c r="C17" s="10">
        <v>0.68441575952115075</v>
      </c>
      <c r="D17" s="10">
        <v>0.37589455538888017</v>
      </c>
      <c r="E17" s="10">
        <v>0.81376302581311211</v>
      </c>
      <c r="F17" s="10">
        <v>0.14209296428918383</v>
      </c>
      <c r="G17" s="10">
        <v>8.0485285893057715E-2</v>
      </c>
      <c r="H17" s="10">
        <v>0.42251441772424581</v>
      </c>
      <c r="I17" s="10">
        <v>0.31267480347336252</v>
      </c>
    </row>
    <row r="18" spans="1:9" x14ac:dyDescent="0.25">
      <c r="A18" s="9" t="s">
        <v>55</v>
      </c>
    </row>
    <row r="19" spans="1:9" x14ac:dyDescent="0.25">
      <c r="A19" s="41" t="s">
        <v>111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/>
  </sheetViews>
  <sheetFormatPr baseColWidth="10" defaultRowHeight="15" x14ac:dyDescent="0.25"/>
  <cols>
    <col min="1" max="1" width="25.42578125" customWidth="1"/>
  </cols>
  <sheetData>
    <row r="1" spans="1:9" x14ac:dyDescent="0.25">
      <c r="A1" s="4" t="s">
        <v>73</v>
      </c>
    </row>
    <row r="2" spans="1:9" x14ac:dyDescent="0.25">
      <c r="A2" s="2" t="s">
        <v>74</v>
      </c>
    </row>
    <row r="3" spans="1:9" x14ac:dyDescent="0.25">
      <c r="B3" s="1" t="s">
        <v>26</v>
      </c>
      <c r="C3" s="1" t="s">
        <v>27</v>
      </c>
      <c r="D3" s="1" t="s">
        <v>28</v>
      </c>
    </row>
    <row r="4" spans="1:9" x14ac:dyDescent="0.25">
      <c r="A4" s="12" t="s">
        <v>31</v>
      </c>
      <c r="B4" s="10">
        <v>0.24929858960758899</v>
      </c>
      <c r="C4" s="10">
        <v>0.39899560946073698</v>
      </c>
      <c r="D4" s="10">
        <v>0.44622950725256999</v>
      </c>
    </row>
    <row r="5" spans="1:9" x14ac:dyDescent="0.25">
      <c r="A5" s="1" t="s">
        <v>108</v>
      </c>
      <c r="B5" s="10">
        <v>0.24741257529112201</v>
      </c>
      <c r="C5" s="10">
        <v>0.44052630350206301</v>
      </c>
      <c r="D5" s="10">
        <v>0.51241663645483004</v>
      </c>
    </row>
    <row r="6" spans="1:9" x14ac:dyDescent="0.25">
      <c r="A6" s="1" t="s">
        <v>107</v>
      </c>
      <c r="B6" s="10">
        <v>0.25113429265333898</v>
      </c>
      <c r="C6" s="10">
        <v>0.35748674907301298</v>
      </c>
      <c r="D6" s="10">
        <v>0.37943204134785702</v>
      </c>
    </row>
    <row r="7" spans="1:9" x14ac:dyDescent="0.25">
      <c r="A7" s="12" t="s">
        <v>60</v>
      </c>
      <c r="B7" s="10">
        <v>0.32861051454370904</v>
      </c>
      <c r="C7" s="10">
        <v>0.470490334333237</v>
      </c>
      <c r="D7" s="10">
        <v>0.50506207089355104</v>
      </c>
    </row>
    <row r="8" spans="1:9" x14ac:dyDescent="0.25">
      <c r="A8" s="4" t="s">
        <v>113</v>
      </c>
    </row>
    <row r="9" spans="1:9" x14ac:dyDescent="0.25">
      <c r="A9" s="41" t="s">
        <v>112</v>
      </c>
    </row>
    <row r="13" spans="1:9" x14ac:dyDescent="0.25">
      <c r="A13" s="9" t="s">
        <v>75</v>
      </c>
    </row>
    <row r="14" spans="1:9" x14ac:dyDescent="0.25">
      <c r="A14" s="8" t="s">
        <v>76</v>
      </c>
    </row>
    <row r="15" spans="1:9" x14ac:dyDescent="0.25">
      <c r="A15" s="3"/>
      <c r="B15" s="1" t="s">
        <v>49</v>
      </c>
      <c r="C15" s="1" t="s">
        <v>106</v>
      </c>
      <c r="D15" s="1" t="s">
        <v>51</v>
      </c>
      <c r="E15" s="1" t="s">
        <v>53</v>
      </c>
      <c r="F15" s="1" t="s">
        <v>109</v>
      </c>
      <c r="G15" s="1" t="s">
        <v>98</v>
      </c>
      <c r="H15" s="1" t="s">
        <v>54</v>
      </c>
      <c r="I15" s="1" t="s">
        <v>50</v>
      </c>
    </row>
    <row r="16" spans="1:9" x14ac:dyDescent="0.25">
      <c r="A16" s="12" t="s">
        <v>117</v>
      </c>
      <c r="B16" s="10">
        <v>0.53101753073515012</v>
      </c>
      <c r="C16" s="10">
        <v>0.33347066733758207</v>
      </c>
      <c r="D16" s="10">
        <v>0.68236957229733108</v>
      </c>
      <c r="E16" s="10">
        <v>0.19917520948916856</v>
      </c>
      <c r="F16" s="10">
        <v>0.37822230948855334</v>
      </c>
      <c r="G16" s="10">
        <v>0.43653878773575872</v>
      </c>
      <c r="H16" s="10">
        <v>0.57515851815757779</v>
      </c>
      <c r="I16" s="10">
        <v>0.32465710417837351</v>
      </c>
    </row>
    <row r="17" spans="1:9" x14ac:dyDescent="0.25">
      <c r="A17" s="12" t="s">
        <v>118</v>
      </c>
      <c r="B17" s="10">
        <v>0.59534484870466953</v>
      </c>
      <c r="C17" s="10">
        <v>0.25206807015281291</v>
      </c>
      <c r="D17" s="10">
        <v>0.80119948837091171</v>
      </c>
      <c r="E17" s="10">
        <v>0.28546565224985682</v>
      </c>
      <c r="F17" s="10">
        <v>0.48397040364734872</v>
      </c>
      <c r="G17" s="10">
        <v>0.43976192418689269</v>
      </c>
      <c r="H17" s="10">
        <v>0.28451370593627767</v>
      </c>
      <c r="I17" s="10">
        <v>0.3794483128215636</v>
      </c>
    </row>
    <row r="18" spans="1:9" x14ac:dyDescent="0.25">
      <c r="A18" s="9" t="s">
        <v>55</v>
      </c>
    </row>
    <row r="19" spans="1:9" x14ac:dyDescent="0.25">
      <c r="A19" s="41" t="s">
        <v>111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zoomScaleNormal="100" workbookViewId="0"/>
  </sheetViews>
  <sheetFormatPr baseColWidth="10" defaultRowHeight="15" x14ac:dyDescent="0.25"/>
  <cols>
    <col min="1" max="1" width="25.5703125" customWidth="1"/>
    <col min="2" max="7" width="18.7109375" customWidth="1"/>
  </cols>
  <sheetData>
    <row r="1" spans="1:7" x14ac:dyDescent="0.25">
      <c r="A1" s="4" t="s">
        <v>77</v>
      </c>
    </row>
    <row r="2" spans="1:7" x14ac:dyDescent="0.25">
      <c r="A2" s="2" t="s">
        <v>78</v>
      </c>
    </row>
    <row r="3" spans="1:7" x14ac:dyDescent="0.25">
      <c r="B3" s="14" t="s">
        <v>26</v>
      </c>
      <c r="C3" s="14" t="s">
        <v>27</v>
      </c>
      <c r="D3" s="14" t="s">
        <v>28</v>
      </c>
    </row>
    <row r="4" spans="1:7" x14ac:dyDescent="0.25">
      <c r="A4" s="12" t="s">
        <v>31</v>
      </c>
      <c r="B4" s="10">
        <f>90.38/100</f>
        <v>0.90379999999999994</v>
      </c>
      <c r="C4" s="10">
        <f>90.735813755273/100</f>
        <v>0.90735813755272998</v>
      </c>
      <c r="D4" s="10">
        <f>96.4990659307541/100</f>
        <v>0.96499065930754102</v>
      </c>
    </row>
    <row r="5" spans="1:7" x14ac:dyDescent="0.25">
      <c r="A5" s="1" t="s">
        <v>108</v>
      </c>
      <c r="B5" s="10">
        <f>97.44/100</f>
        <v>0.97439999999999993</v>
      </c>
      <c r="C5" s="10">
        <f>97.8952250678434/100</f>
        <v>0.97895225067843394</v>
      </c>
      <c r="D5" s="10">
        <f>98.2864111655821/100</f>
        <v>0.98286411165582099</v>
      </c>
    </row>
    <row r="6" spans="1:7" x14ac:dyDescent="0.25">
      <c r="A6" s="1" t="s">
        <v>107</v>
      </c>
      <c r="B6" s="10">
        <f>83.5/100</f>
        <v>0.83499999999999996</v>
      </c>
      <c r="C6" s="10">
        <f>83.6491831814821/100</f>
        <v>0.83649183181482101</v>
      </c>
      <c r="D6" s="10">
        <f>94.6898216741076/100</f>
        <v>0.9468982167410761</v>
      </c>
    </row>
    <row r="7" spans="1:7" x14ac:dyDescent="0.25">
      <c r="A7" s="12" t="s">
        <v>60</v>
      </c>
      <c r="B7" s="10">
        <f>81.56/100</f>
        <v>0.81559999999999999</v>
      </c>
      <c r="C7" s="10">
        <f>85.8339904113348/100</f>
        <v>0.85833990411334793</v>
      </c>
      <c r="D7" s="10">
        <f>88.4048925880724/100</f>
        <v>0.88404892588072403</v>
      </c>
    </row>
    <row r="8" spans="1:7" x14ac:dyDescent="0.25">
      <c r="A8" s="4" t="s">
        <v>113</v>
      </c>
    </row>
    <row r="9" spans="1:7" x14ac:dyDescent="0.25">
      <c r="A9" s="41" t="s">
        <v>112</v>
      </c>
    </row>
    <row r="13" spans="1:7" x14ac:dyDescent="0.25">
      <c r="A13" t="s">
        <v>79</v>
      </c>
    </row>
    <row r="14" spans="1:7" x14ac:dyDescent="0.25">
      <c r="A14" s="2" t="s">
        <v>80</v>
      </c>
    </row>
    <row r="15" spans="1:7" ht="47.25" customHeight="1" x14ac:dyDescent="0.25">
      <c r="B15" s="15" t="s">
        <v>119</v>
      </c>
      <c r="C15" s="15" t="s">
        <v>81</v>
      </c>
      <c r="D15" s="15" t="s">
        <v>82</v>
      </c>
      <c r="E15" s="15" t="s">
        <v>83</v>
      </c>
      <c r="F15" s="15" t="s">
        <v>84</v>
      </c>
      <c r="G15" s="15" t="s">
        <v>85</v>
      </c>
    </row>
    <row r="16" spans="1:7" x14ac:dyDescent="0.25">
      <c r="A16" s="12" t="s">
        <v>108</v>
      </c>
      <c r="B16" s="10">
        <v>0.52869381241351554</v>
      </c>
      <c r="C16" s="10">
        <v>0.26768820823017081</v>
      </c>
      <c r="D16" s="10">
        <v>0.13578032760121478</v>
      </c>
      <c r="E16" s="10">
        <v>3.7218856741944181E-2</v>
      </c>
      <c r="F16" s="10">
        <v>1.3696619758675229E-2</v>
      </c>
      <c r="G16" s="10">
        <v>1.6922175254479213E-2</v>
      </c>
    </row>
    <row r="17" spans="1:7" x14ac:dyDescent="0.25">
      <c r="A17" s="12" t="s">
        <v>107</v>
      </c>
      <c r="B17" s="10">
        <v>0.32087476034997575</v>
      </c>
      <c r="C17" s="10">
        <v>0.27868005990681405</v>
      </c>
      <c r="D17" s="10">
        <v>0.10990462057221467</v>
      </c>
      <c r="E17" s="10">
        <v>0.17690148191277194</v>
      </c>
      <c r="F17" s="10">
        <v>5.8270363875502433E-2</v>
      </c>
      <c r="G17" s="10">
        <v>5.5368713382721202E-2</v>
      </c>
    </row>
    <row r="18" spans="1:7" x14ac:dyDescent="0.25">
      <c r="A18" s="12" t="s">
        <v>31</v>
      </c>
      <c r="B18" s="10">
        <v>0.42526118220130082</v>
      </c>
      <c r="C18" s="10">
        <v>0.2731589103555474</v>
      </c>
      <c r="D18" s="10">
        <v>0.12290185274515646</v>
      </c>
      <c r="E18" s="10">
        <v>0.10673963057334576</v>
      </c>
      <c r="F18" s="10">
        <v>3.5881205563638219E-2</v>
      </c>
      <c r="G18" s="10">
        <v>3.6057218561011233E-2</v>
      </c>
    </row>
    <row r="19" spans="1:7" x14ac:dyDescent="0.25">
      <c r="A19" s="12" t="s">
        <v>60</v>
      </c>
      <c r="B19" s="10">
        <v>0.37086632176970408</v>
      </c>
      <c r="C19" s="10">
        <v>0.26194284229268761</v>
      </c>
      <c r="D19" s="10">
        <v>0.16176778725236174</v>
      </c>
      <c r="E19" s="10">
        <v>4.4775668051859993E-2</v>
      </c>
      <c r="F19" s="10">
        <v>5.0820309902533972E-2</v>
      </c>
      <c r="G19" s="10">
        <v>0.10982707073085279</v>
      </c>
    </row>
    <row r="20" spans="1:7" x14ac:dyDescent="0.25">
      <c r="A20" t="s">
        <v>46</v>
      </c>
    </row>
    <row r="21" spans="1:7" x14ac:dyDescent="0.25">
      <c r="A21" s="41" t="s">
        <v>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Sommaire</vt:lpstr>
      <vt:lpstr>Synthèse </vt:lpstr>
      <vt:lpstr>Légumineuses (G1-G2)</vt:lpstr>
      <vt:lpstr>Trois espèces (G5-G6)</vt:lpstr>
      <vt:lpstr>Désherbage mécanique (G7-G8) </vt:lpstr>
      <vt:lpstr>Fertilisation azotée (G9-G10)</vt:lpstr>
      <vt:lpstr>Amendement organique (G11-G12) </vt:lpstr>
      <vt:lpstr>Non labour (G13-G14)</vt:lpstr>
      <vt:lpstr>Couvert (G15-16)</vt:lpstr>
      <vt:lpstr>Encadré - lég. graine (G3-G4)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perrine.rebiere</dc:creator>
  <cp:lastModifiedBy>Anne-Marie GEOFFROY</cp:lastModifiedBy>
  <cp:lastPrinted>2026-01-16T10:12:31Z</cp:lastPrinted>
  <dcterms:created xsi:type="dcterms:W3CDTF">2025-11-27T10:11:08Z</dcterms:created>
  <dcterms:modified xsi:type="dcterms:W3CDTF">2026-02-12T09:04:23Z</dcterms:modified>
</cp:coreProperties>
</file>