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K:\srise\f-etudes\e-etudes_en_cours\a-Fiches_Filieres\c-cidre\b-2026\m-maquette\"/>
    </mc:Choice>
  </mc:AlternateContent>
  <xr:revisionPtr revIDLastSave="0" documentId="13_ncr:1_{4D7DC101-2745-41ED-ABE7-8685092D835F}" xr6:coauthVersionLast="47" xr6:coauthVersionMax="47" xr10:uidLastSave="{00000000-0000-0000-0000-000000000000}"/>
  <bookViews>
    <workbookView xWindow="28680" yWindow="-120" windowWidth="29040" windowHeight="15990" tabRatio="500" firstSheet="4" activeTab="9" xr2:uid="{00000000-000D-0000-FFFF-FFFF00000000}"/>
  </bookViews>
  <sheets>
    <sheet name="Sommaire" sheetId="4" r:id="rId1"/>
    <sheet name="Tab_Surface_dpt" sheetId="5" r:id="rId2"/>
    <sheet name="Graph_Production" sheetId="3" r:id="rId3"/>
    <sheet name="Exploitations-OTEX" sheetId="7" r:id="rId4"/>
    <sheet name="Tab-Surface-SIQO" sheetId="6" r:id="rId5"/>
    <sheet name="Repart.SIQO-dpt" sheetId="13" r:id="rId6"/>
    <sheet name="Dimeco-stat.juridique" sheetId="12" r:id="rId7"/>
    <sheet name="Exploitations-emploi" sheetId="8" r:id="rId8"/>
    <sheet name="Devenir" sheetId="11" r:id="rId9"/>
    <sheet name="Evolution_prix" sheetId="9"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CalcA1"/>
    </ext>
  </extLst>
</workbook>
</file>

<file path=xl/calcChain.xml><?xml version="1.0" encoding="utf-8"?>
<calcChain xmlns="http://schemas.openxmlformats.org/spreadsheetml/2006/main">
  <c r="N18" i="3" l="1"/>
  <c r="O18" i="3" s="1"/>
  <c r="O11" i="3"/>
  <c r="O13" i="3"/>
  <c r="O5" i="3"/>
  <c r="O8" i="3"/>
  <c r="O10" i="3"/>
  <c r="O6" i="3"/>
  <c r="O7" i="3"/>
  <c r="O9" i="3"/>
  <c r="O12" i="3"/>
  <c r="O15" i="3"/>
  <c r="O16" i="3"/>
  <c r="O17" i="3"/>
  <c r="O14" i="3"/>
  <c r="P15" i="3" l="1"/>
  <c r="P12" i="3"/>
  <c r="P9" i="3"/>
  <c r="P6" i="3"/>
  <c r="P10" i="3"/>
  <c r="P5" i="3"/>
  <c r="P17" i="3"/>
  <c r="P16" i="3"/>
  <c r="P13" i="3"/>
  <c r="P7" i="3"/>
  <c r="P8" i="3"/>
  <c r="P14" i="3"/>
  <c r="P11" i="3"/>
  <c r="C39" i="11" l="1"/>
  <c r="E8" i="8" l="1"/>
  <c r="E9" i="8"/>
  <c r="E10" i="8"/>
  <c r="E11" i="8"/>
  <c r="E12" i="8"/>
  <c r="E13" i="8"/>
  <c r="E7" i="8"/>
  <c r="F17" i="7" l="1"/>
  <c r="E16" i="7" l="1"/>
  <c r="E15" i="7"/>
  <c r="E14" i="7"/>
  <c r="E13" i="7"/>
  <c r="E12" i="7"/>
  <c r="E11" i="7"/>
  <c r="E10" i="7"/>
  <c r="E8" i="7"/>
  <c r="E17" i="7" l="1"/>
  <c r="E11" i="5" l="1"/>
  <c r="H11" i="5" s="1"/>
  <c r="H7" i="5"/>
  <c r="H8" i="5"/>
  <c r="H9" i="5"/>
  <c r="H10" i="5"/>
  <c r="H6" i="5"/>
  <c r="F12" i="5"/>
  <c r="F7" i="5"/>
  <c r="F8" i="5"/>
  <c r="F9" i="5"/>
  <c r="F10" i="5"/>
  <c r="F6" i="5"/>
  <c r="C17" i="7" l="1"/>
  <c r="F11" i="5"/>
</calcChain>
</file>

<file path=xl/sharedStrings.xml><?xml version="1.0" encoding="utf-8"?>
<sst xmlns="http://schemas.openxmlformats.org/spreadsheetml/2006/main" count="226" uniqueCount="168">
  <si>
    <t>Total général</t>
  </si>
  <si>
    <t>11 - Île-de-France</t>
  </si>
  <si>
    <t>24 - Centre-Val de Loire</t>
  </si>
  <si>
    <t>27 - Bourgogne-Franche-Comté</t>
  </si>
  <si>
    <t>28 - Normandie</t>
  </si>
  <si>
    <t>32 - Hauts de France</t>
  </si>
  <si>
    <t>44 - Grand Est</t>
  </si>
  <si>
    <t>52 - Pays de la Loire</t>
  </si>
  <si>
    <t>53 - Bretagne</t>
  </si>
  <si>
    <t>75 - Nouvelle Aquitaine</t>
  </si>
  <si>
    <t>76 - Occitanie</t>
  </si>
  <si>
    <t>84 - Auvergne-Rhône-Alpes</t>
  </si>
  <si>
    <t>93 - Provence-Alpes-Côte d'Azur</t>
  </si>
  <si>
    <t>94 - Corse</t>
  </si>
  <si>
    <t>Normandie</t>
  </si>
  <si>
    <t>Hauts de France</t>
  </si>
  <si>
    <t>Bretagne</t>
  </si>
  <si>
    <t>Autres</t>
  </si>
  <si>
    <t>Pays de la Loire</t>
  </si>
  <si>
    <t>Régions</t>
  </si>
  <si>
    <t>DRAAF Normandie - SRISE</t>
  </si>
  <si>
    <t>SOMMAIRE</t>
  </si>
  <si>
    <t>Graphique</t>
  </si>
  <si>
    <t>Tableau</t>
  </si>
  <si>
    <t>Exploitations</t>
  </si>
  <si>
    <t>Emploi</t>
  </si>
  <si>
    <t>Prix</t>
  </si>
  <si>
    <t>Agreste Essentiel - Filière cidricole</t>
  </si>
  <si>
    <t>Surfaces</t>
  </si>
  <si>
    <t>Production_regions</t>
  </si>
  <si>
    <t>Surface-dpt</t>
  </si>
  <si>
    <t>Surface_SIQO</t>
  </si>
  <si>
    <t>Evolution_prix</t>
  </si>
  <si>
    <t>Calvados</t>
  </si>
  <si>
    <t>Eure</t>
  </si>
  <si>
    <t>Manche</t>
  </si>
  <si>
    <t>Orne</t>
  </si>
  <si>
    <t>Seine-Maritime</t>
  </si>
  <si>
    <t>Rang national</t>
  </si>
  <si>
    <t>France métropolitaine</t>
  </si>
  <si>
    <t>-</t>
  </si>
  <si>
    <t>IGP</t>
  </si>
  <si>
    <t>Tout SIQO confondus</t>
  </si>
  <si>
    <t>Répartition des surfaces sous SIQO par département en 2020</t>
  </si>
  <si>
    <t>Note = * ou en conversion</t>
  </si>
  <si>
    <t>Répartition des exploitations par SIQO et par département normand en 2020</t>
  </si>
  <si>
    <t>AOC/AOP</t>
  </si>
  <si>
    <t>Surfaces BIO</t>
  </si>
  <si>
    <t>Surfaces LABEL</t>
  </si>
  <si>
    <t>Surfaces AOC/AOP</t>
  </si>
  <si>
    <t>Surfaces IGP</t>
  </si>
  <si>
    <t>Surfaces STG</t>
  </si>
  <si>
    <t>Part</t>
  </si>
  <si>
    <t>Autres régions</t>
  </si>
  <si>
    <r>
      <t>1</t>
    </r>
    <r>
      <rPr>
        <vertAlign val="superscript"/>
        <sz val="11"/>
        <color rgb="FF000000"/>
        <rFont val="Marianne"/>
        <family val="3"/>
      </rPr>
      <t>er</t>
    </r>
    <r>
      <rPr>
        <sz val="11"/>
        <color rgb="FF000000"/>
        <rFont val="Marianne"/>
        <family val="3"/>
      </rPr>
      <t xml:space="preserve"> dép.</t>
    </r>
  </si>
  <si>
    <r>
      <t>2</t>
    </r>
    <r>
      <rPr>
        <vertAlign val="superscript"/>
        <sz val="11"/>
        <color rgb="FF000000"/>
        <rFont val="Marianne"/>
        <family val="3"/>
      </rPr>
      <t>ème</t>
    </r>
    <r>
      <rPr>
        <sz val="11"/>
        <color rgb="FF000000"/>
        <rFont val="Marianne"/>
        <family val="3"/>
      </rPr>
      <t xml:space="preserve"> dép.</t>
    </r>
  </si>
  <si>
    <r>
      <t>4</t>
    </r>
    <r>
      <rPr>
        <vertAlign val="superscript"/>
        <sz val="11"/>
        <color rgb="FF000000"/>
        <rFont val="Marianne"/>
        <family val="3"/>
      </rPr>
      <t>ème</t>
    </r>
    <r>
      <rPr>
        <sz val="11"/>
        <color rgb="FF000000"/>
        <rFont val="Marianne"/>
        <family val="3"/>
      </rPr>
      <t xml:space="preserve"> dép.</t>
    </r>
  </si>
  <si>
    <r>
      <t>3</t>
    </r>
    <r>
      <rPr>
        <vertAlign val="superscript"/>
        <sz val="11"/>
        <color rgb="FF000000"/>
        <rFont val="Marianne"/>
        <family val="3"/>
      </rPr>
      <t>ème</t>
    </r>
    <r>
      <rPr>
        <sz val="11"/>
        <color rgb="FF000000"/>
        <rFont val="Marianne"/>
        <family val="3"/>
      </rPr>
      <t xml:space="preserve"> dép.</t>
    </r>
  </si>
  <si>
    <r>
      <t>6</t>
    </r>
    <r>
      <rPr>
        <vertAlign val="superscript"/>
        <sz val="11"/>
        <color rgb="FF000000"/>
        <rFont val="Marianne"/>
        <family val="3"/>
      </rPr>
      <t>ème</t>
    </r>
    <r>
      <rPr>
        <sz val="11"/>
        <color rgb="FF000000"/>
        <rFont val="Marianne"/>
        <family val="3"/>
      </rPr>
      <t xml:space="preserve"> dép.</t>
    </r>
  </si>
  <si>
    <r>
      <t>1</t>
    </r>
    <r>
      <rPr>
        <b/>
        <vertAlign val="superscript"/>
        <sz val="11"/>
        <color rgb="FF000000"/>
        <rFont val="Marianne"/>
        <family val="3"/>
      </rPr>
      <t>ère</t>
    </r>
    <r>
      <rPr>
        <b/>
        <sz val="11"/>
        <color rgb="FF000000"/>
        <rFont val="Marianne"/>
        <family val="3"/>
      </rPr>
      <t xml:space="preserve"> rég.</t>
    </r>
  </si>
  <si>
    <t>Exploitations au moins 1 SIQO</t>
  </si>
  <si>
    <t>Exploitations cumulant 2 SIQO</t>
  </si>
  <si>
    <t>Exploitations cumulant 3 SIQO</t>
  </si>
  <si>
    <t>Source : Agreste - Recensement Agricole 2020</t>
  </si>
  <si>
    <t>2010</t>
  </si>
  <si>
    <t>2020</t>
  </si>
  <si>
    <t>Bovins lait</t>
  </si>
  <si>
    <t>Bovins viande</t>
  </si>
  <si>
    <t>Bovins mixtes</t>
  </si>
  <si>
    <t>céréales et/ou oléoprotéagineux /autres grandes cultures</t>
  </si>
  <si>
    <t>Maraîchage ou horticulture</t>
  </si>
  <si>
    <t>Fruits ou autres cultures permanentes</t>
  </si>
  <si>
    <t>Ovins et/ou caprins, et/ou autres herbivores</t>
  </si>
  <si>
    <t>Porcins et/ou volailles</t>
  </si>
  <si>
    <t>Polyculture et/ou polyélevage</t>
  </si>
  <si>
    <t xml:space="preserve">Nombre d'actifs </t>
  </si>
  <si>
    <t>Saisonniers et salariés occasionnels</t>
  </si>
  <si>
    <t>Évolution</t>
  </si>
  <si>
    <r>
      <rPr>
        <sz val="8"/>
        <color rgb="FF000000"/>
        <rFont val="Marianne"/>
        <family val="3"/>
      </rPr>
      <t xml:space="preserve">Notes : </t>
    </r>
    <r>
      <rPr>
        <vertAlign val="superscript"/>
        <sz val="8"/>
        <color rgb="FF000000"/>
        <rFont val="Marianne"/>
        <family val="3"/>
      </rPr>
      <t>1</t>
    </r>
    <r>
      <rPr>
        <sz val="8"/>
        <color rgb="FF000000"/>
        <rFont val="Marianne"/>
        <family val="3"/>
      </rPr>
      <t xml:space="preserve"> hors prestations de services : ETA, CUMA, autres prestations</t>
    </r>
  </si>
  <si>
    <r>
      <t xml:space="preserve">                    2</t>
    </r>
    <r>
      <rPr>
        <sz val="8"/>
        <color rgb="FF000000"/>
        <rFont val="Marianne"/>
        <family val="3"/>
      </rPr>
      <t>membres de la famille travaillant de manière permanente (au moins 8 mois sur l'année à temps partiel ou à temps complet) hors
                 coexploitants ou associés actifs familiaux</t>
    </r>
  </si>
  <si>
    <r>
      <t xml:space="preserve">                   3</t>
    </r>
    <r>
      <rPr>
        <sz val="8"/>
        <color rgb="FF000000"/>
        <rFont val="Marianne"/>
        <family val="3"/>
      </rPr>
      <t>hors famille</t>
    </r>
  </si>
  <si>
    <r>
      <t>Volume de travail (ETP)</t>
    </r>
    <r>
      <rPr>
        <b/>
        <vertAlign val="superscript"/>
        <sz val="10"/>
        <color rgb="FF000000"/>
        <rFont val="Marianne"/>
        <family val="3"/>
      </rPr>
      <t>4</t>
    </r>
  </si>
  <si>
    <r>
      <t>Main d'œuvre totale</t>
    </r>
    <r>
      <rPr>
        <b/>
        <vertAlign val="superscript"/>
        <sz val="10"/>
        <color rgb="FF000000"/>
        <rFont val="Marianne"/>
        <family val="3"/>
      </rPr>
      <t>1</t>
    </r>
  </si>
  <si>
    <r>
      <t>Main d'œuvre familiale</t>
    </r>
    <r>
      <rPr>
        <vertAlign val="superscript"/>
        <sz val="10"/>
        <color rgb="FF000000"/>
        <rFont val="Marianne"/>
        <family val="3"/>
      </rPr>
      <t>2</t>
    </r>
  </si>
  <si>
    <r>
      <t>Salariés permanents</t>
    </r>
    <r>
      <rPr>
        <vertAlign val="superscript"/>
        <sz val="10"/>
        <color rgb="FF000000"/>
        <rFont val="Marianne"/>
        <family val="3"/>
      </rPr>
      <t>3</t>
    </r>
  </si>
  <si>
    <t>Chefs d'exploitation, coexploitants</t>
  </si>
  <si>
    <t>Pas de départ du chef ou coexploitant envisagé dans l'immédiat</t>
  </si>
  <si>
    <t>Reprise par un coexploitant, un membre de la famille ou un tiers</t>
  </si>
  <si>
    <t>Ne sait pas</t>
  </si>
  <si>
    <t>Disparition au profit de l'agrandissement d'une ou plusieurs autres exploitations</t>
  </si>
  <si>
    <t>Disparition des terres au profit d'un usage non agricole</t>
  </si>
  <si>
    <t>Répartition par spécialisation</t>
  </si>
  <si>
    <t>   dont coexploitants familiaux</t>
  </si>
  <si>
    <t xml:space="preserve">  dont femmes chefs d'exploitation, coexploitantes</t>
  </si>
  <si>
    <t>Répartition des exploitations cultivant des pommiers à cidre selon la dimension
économique et la statut jurique en Normandie en 2010 et 2020</t>
  </si>
  <si>
    <t>Source : Agreste - Recensement Agricole (RA) 2020</t>
  </si>
  <si>
    <t>Devenir</t>
  </si>
  <si>
    <t>Période</t>
  </si>
  <si>
    <t>Répartition des exploitations</t>
  </si>
  <si>
    <t>selon la dimension économique</t>
  </si>
  <si>
    <t>Micros</t>
  </si>
  <si>
    <t>Petites</t>
  </si>
  <si>
    <t>Moyennes</t>
  </si>
  <si>
    <t>Grandes</t>
  </si>
  <si>
    <t>selon le statut juridique</t>
  </si>
  <si>
    <t>Exploitations individuelles</t>
  </si>
  <si>
    <t>GAEC</t>
  </si>
  <si>
    <t>EARL</t>
  </si>
  <si>
    <t>Répartition des exploitations cultivant des pommiers à cidre selon la dimension économique et le statut juridique en Normandie en 2010 et 2020</t>
  </si>
  <si>
    <t>Source : Agreste Recensements Agricoles (RA)</t>
  </si>
  <si>
    <t>BIO</t>
  </si>
  <si>
    <t>Source : Agreste – Recensement Agricole (RA) 2020</t>
  </si>
  <si>
    <t>Repart.SIQO-dpt</t>
  </si>
  <si>
    <t>Dimeco-stat.juridique</t>
  </si>
  <si>
    <t>Poids des exploitations sous SIQO*</t>
  </si>
  <si>
    <t>Autres**</t>
  </si>
  <si>
    <t>Devenir incertain pour la moitié des surfaces</t>
  </si>
  <si>
    <t>Source : Insee - Indice des Prix Agricoles  à la Production (IPPAP)</t>
  </si>
  <si>
    <t>Indication Géographique Protégée (IGP)</t>
  </si>
  <si>
    <t>Répartition des exploitations normandes impliquées dans une démarche qualité en fonction du nombre de SIQO et surfaces engagées en Normandie en 2020</t>
  </si>
  <si>
    <t>Répartition des signes de qualité et d'origine (SIQO) dans les exploitations sous SIQO cultivant des pommiers à cidre par département et en Normandie en 2020</t>
  </si>
  <si>
    <t>54 % des exploitations normandes cultivant des pommiers à cidre engagées dans au moins un signe de qualité identifiant la qualité ou l'origine de leurs produits en Normandie en 2020</t>
  </si>
  <si>
    <t>Source : Agreste - Recensements Agricoles (RA)</t>
  </si>
  <si>
    <r>
      <rPr>
        <vertAlign val="superscript"/>
        <sz val="8"/>
        <color rgb="FF000000"/>
        <rFont val="Marianne"/>
        <family val="3"/>
      </rPr>
      <t xml:space="preserve">                   4</t>
    </r>
    <r>
      <rPr>
        <sz val="8"/>
        <color rgb="FF000000"/>
        <rFont val="Marianne"/>
        <family val="3"/>
      </rPr>
      <t>ETP = Equivalent Temps Plein</t>
    </r>
  </si>
  <si>
    <t>Quasi stabilité du salariat permanent en 10 ans dans un contexte global de baisse de la main d'œuvre dans les exploitations cultivant des pommiers à cidre</t>
  </si>
  <si>
    <t>pour 42 % des exploitants concernés</t>
  </si>
  <si>
    <t>Répartition des exploitants de plus de 60 ans selon le devenir envisagé de leur exploitation et répartition des surfaces correspondantes (en ha) en Normandie en 2020</t>
  </si>
  <si>
    <t>Répartition des exploitations cultivant des pommes à cidre et surface de pommiers à cidre (en ha) selon la spécialisation de l'exploitation en Normandie en 2010 et 2020</t>
  </si>
  <si>
    <r>
      <t xml:space="preserve"> </t>
    </r>
    <r>
      <rPr>
        <i/>
        <sz val="11"/>
        <color rgb="FF000000"/>
        <rFont val="Marianne"/>
        <family val="3"/>
      </rPr>
      <t xml:space="preserve">  dont surfaces irriguées</t>
    </r>
  </si>
  <si>
    <t>Près d'une exploitation sur 3 cultivant des pommiers à cidre cumule 2 SIQO*</t>
  </si>
  <si>
    <t>Note : * = Signe de qualité et d'origine</t>
  </si>
  <si>
    <t xml:space="preserve">                  ** = Autres : Label Rouge et Spécialité traditionnelle Garantie (STG)</t>
  </si>
  <si>
    <t>52 % des exploitations cultivant des pommiers à cidre sont individuelles en 2020 contre 59 % en 2010</t>
  </si>
  <si>
    <t>Activité prolongée dans les 3 ans</t>
  </si>
  <si>
    <t>Transformation, économie</t>
  </si>
  <si>
    <t>Surface de pommiers à cidre (ha)</t>
  </si>
  <si>
    <t>Notes :       * = 965 SIQO répartis dans  698 exploitations en Normandie en 2020. Une exploitation peut être engagée
                         dans un ou plusieurs signes de qualité ou d’origine.  Le pourcentage correspondant au poids des
                         exploitations sous SIQO ne peut donc être égal à la somme des pourcentages de chaque SIQO</t>
  </si>
  <si>
    <t>Répartition des signes de qualité et d’origine (SIQO) dans les exploitations sous SIQO cultivant des pommiers à cidre par département et en Normandie en 2020</t>
  </si>
  <si>
    <t>Baisse de 16 % du nombre d'exploitations normandes cultivant des pommiers à cidre en Normandie entre 2010 et 2020</t>
  </si>
  <si>
    <r>
      <t>nd</t>
    </r>
    <r>
      <rPr>
        <vertAlign val="superscript"/>
        <sz val="10"/>
        <color rgb="FF000000"/>
        <rFont val="Marianne"/>
        <family val="3"/>
      </rPr>
      <t>5</t>
    </r>
  </si>
  <si>
    <t>Répartition de la main d'œuvre dans les exploitations agricoles cultivant des pommiers à cidre en Normandie en 2010 et 2020</t>
  </si>
  <si>
    <t>Surfaces correspondantes</t>
  </si>
  <si>
    <t>Total Normandie</t>
  </si>
  <si>
    <t>Exploitants de plus de 60 ans</t>
  </si>
  <si>
    <t>Total</t>
  </si>
  <si>
    <t>Répartition de la main d'œuvre dans les exploitations agricoles cultivant des pommiers à cidre  en Normandie en 2010 et 2020</t>
  </si>
  <si>
    <t>28 % des exploitants normands ont de plus de 60 ans et cultivent près de 30 %  des surfaces de pommiers à cidre en 2020</t>
  </si>
  <si>
    <t>Indice</t>
  </si>
  <si>
    <t>Date de publication : Juillet 2026</t>
  </si>
  <si>
    <t>Évolution des surfaces de pommiers à cidre par département normand et en France en 2010, 2015 et 2025 (en ha)</t>
  </si>
  <si>
    <t>Répartition de la production de pommes à cidre dans les principales régions françaises en 2025 (en quintal)</t>
  </si>
  <si>
    <r>
      <t>La Normandie, 1</t>
    </r>
    <r>
      <rPr>
        <b/>
        <vertAlign val="superscript"/>
        <sz val="11"/>
        <color rgb="FF000000"/>
        <rFont val="Marianne"/>
        <family val="3"/>
      </rPr>
      <t>ère</t>
    </r>
    <r>
      <rPr>
        <b/>
        <sz val="11"/>
        <color rgb="FF000000"/>
        <rFont val="Marianne"/>
        <family val="3"/>
      </rPr>
      <t xml:space="preserve"> région française en surface de pommiers à cidre en 2025</t>
    </r>
  </si>
  <si>
    <t>Evolution des surfaces de pommiers à cidre par département normand et en France en 2010, 2015 et 2025 (en ha)</t>
  </si>
  <si>
    <t xml:space="preserve">Part 2025 /  France </t>
  </si>
  <si>
    <t>Evolution 2025/2010</t>
  </si>
  <si>
    <t>en millier de quintaux</t>
  </si>
  <si>
    <t>Prod 2025 (en q)</t>
  </si>
  <si>
    <t>La Normandie concentre 68 %  de la production française de pommes à cidre en 2025</t>
  </si>
  <si>
    <t>L'indice IPPAP "pommes pour la transformation" correspond aux pommes destinées à l'industrie agroalimentaire (cidrerie, jus, compote, transformation industrielle, etc.) et non aux seules pommes utilisées pour la fabrication du cidre.</t>
  </si>
  <si>
    <t xml:space="preserve">Note : </t>
  </si>
  <si>
    <t>Évolution de l'indice annuel brut des pommes pour la tranformation en France métropolitaine (Base 100 en 2020)</t>
  </si>
  <si>
    <t>Source : Agreste - Statistique Agricole Annuelle (SAA) provisoire 2025</t>
  </si>
  <si>
    <t>Des prix à la production soumis à de fortes variations d'une année sur l'autre</t>
  </si>
  <si>
    <t>Part Région/France</t>
  </si>
  <si>
    <t>Surperficies, production</t>
  </si>
  <si>
    <t>Exploitations, Main d'œuvre</t>
  </si>
  <si>
    <r>
      <t xml:space="preserve">                   5</t>
    </r>
    <r>
      <rPr>
        <sz val="8"/>
        <color rgb="FF000000"/>
        <rFont val="Marianne"/>
        <family val="3"/>
      </rPr>
      <t>non disponible</t>
    </r>
  </si>
  <si>
    <t>Évolution de l'indice annuel brut des pommes pour la transformation en France métropolitaine (Base 100 en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</si>
</sst>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rgb="FF000000"/>
      <name val="Calibri"/>
      <family val="2"/>
    </font>
    <font>
      <b/>
      <sz val="11"/>
      <color theme="1"/>
      <name val="Calibri"/>
      <family val="2"/>
      <scheme val="minor"/>
    </font>
    <font>
      <u/>
      <sz val="11"/>
      <color theme="10"/>
      <name val="Calibri"/>
      <family val="2"/>
    </font>
    <font>
      <b/>
      <sz val="11"/>
      <color rgb="FF000000"/>
      <name val="Marianne"/>
      <family val="3"/>
    </font>
    <font>
      <sz val="11"/>
      <color rgb="FF000000"/>
      <name val="Marianne"/>
      <family val="3"/>
    </font>
    <font>
      <sz val="9"/>
      <color rgb="FF000000"/>
      <name val="Marianne"/>
      <family val="3"/>
    </font>
    <font>
      <sz val="11"/>
      <color theme="1"/>
      <name val="Marianne"/>
      <family val="3"/>
    </font>
    <font>
      <sz val="9"/>
      <color rgb="FF990000"/>
      <name val="Marianne"/>
      <family val="3"/>
    </font>
    <font>
      <b/>
      <sz val="14"/>
      <color theme="1"/>
      <name val="Marianne"/>
      <family val="3"/>
    </font>
    <font>
      <b/>
      <sz val="11"/>
      <color theme="1"/>
      <name val="Marianne"/>
      <family val="3"/>
    </font>
    <font>
      <sz val="11"/>
      <color theme="1"/>
      <name val="Open Sans"/>
      <family val="2"/>
    </font>
    <font>
      <sz val="9"/>
      <color rgb="FF990000"/>
      <name val="Open Sans"/>
      <family val="2"/>
    </font>
    <font>
      <vertAlign val="superscript"/>
      <sz val="11"/>
      <color rgb="FF000000"/>
      <name val="Marianne"/>
      <family val="3"/>
    </font>
    <font>
      <b/>
      <vertAlign val="superscript"/>
      <sz val="11"/>
      <color rgb="FF000000"/>
      <name val="Marianne"/>
      <family val="3"/>
    </font>
    <font>
      <sz val="10"/>
      <color rgb="FF000000"/>
      <name val="Marianne"/>
      <family val="3"/>
    </font>
    <font>
      <b/>
      <sz val="10"/>
      <color rgb="FF000000"/>
      <name val="Marianne"/>
      <family val="3"/>
    </font>
    <font>
      <vertAlign val="superscript"/>
      <sz val="10"/>
      <color rgb="FF000000"/>
      <name val="Marianne"/>
      <family val="3"/>
    </font>
    <font>
      <b/>
      <vertAlign val="superscript"/>
      <sz val="10"/>
      <color rgb="FF000000"/>
      <name val="Marianne"/>
      <family val="3"/>
    </font>
    <font>
      <sz val="8"/>
      <color rgb="FF000000"/>
      <name val="Marianne"/>
      <family val="3"/>
    </font>
    <font>
      <sz val="11"/>
      <color rgb="FFFF0000"/>
      <name val="Calibri"/>
      <family val="2"/>
    </font>
    <font>
      <i/>
      <vertAlign val="superscript"/>
      <sz val="8"/>
      <color rgb="FF000000"/>
      <name val="Marianne"/>
      <family val="3"/>
    </font>
    <font>
      <sz val="8"/>
      <color rgb="FF000000"/>
      <name val="Calibri"/>
      <family val="2"/>
    </font>
    <font>
      <vertAlign val="superscript"/>
      <sz val="8"/>
      <color rgb="FF000000"/>
      <name val="Marianne"/>
      <family val="3"/>
    </font>
    <font>
      <sz val="10"/>
      <color rgb="FF000000"/>
      <name val="Calibri"/>
      <family val="2"/>
    </font>
    <font>
      <i/>
      <sz val="10"/>
      <color rgb="FF000000"/>
      <name val="Marianne"/>
      <family val="3"/>
    </font>
    <font>
      <sz val="10"/>
      <name val="Arial"/>
      <family val="2"/>
    </font>
    <font>
      <b/>
      <sz val="11"/>
      <color indexed="8"/>
      <name val="Marianne"/>
      <family val="3"/>
    </font>
    <font>
      <sz val="11"/>
      <color indexed="8"/>
      <name val="Marianne"/>
      <family val="3"/>
    </font>
    <font>
      <sz val="10"/>
      <color rgb="FF000000"/>
      <name val="Liberation Sans"/>
      <family val="2"/>
    </font>
    <font>
      <b/>
      <sz val="10"/>
      <color rgb="FF000000"/>
      <name val="Liberation Sans"/>
      <family val="2"/>
    </font>
    <font>
      <sz val="9"/>
      <color rgb="FF000000"/>
      <name val="Calibri"/>
      <family val="2"/>
    </font>
    <font>
      <i/>
      <sz val="11"/>
      <color rgb="FF000000"/>
      <name val="Marianne"/>
      <family val="3"/>
    </font>
    <font>
      <b/>
      <sz val="9"/>
      <color rgb="FF000000"/>
      <name val="Marianne"/>
      <family val="3"/>
    </font>
  </fonts>
  <fills count="7">
    <fill>
      <patternFill patternType="none"/>
    </fill>
    <fill>
      <patternFill patternType="gray125"/>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0"/>
        <bgColor theme="4" tint="0.79998168889431442"/>
      </patternFill>
    </fill>
  </fills>
  <borders count="11">
    <border>
      <left/>
      <right/>
      <top/>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25" fillId="0" borderId="0"/>
  </cellStyleXfs>
  <cellXfs count="168">
    <xf numFmtId="0" fontId="0" fillId="0" borderId="0" xfId="0"/>
    <xf numFmtId="0" fontId="0" fillId="0" borderId="0" xfId="0"/>
    <xf numFmtId="0" fontId="0" fillId="0" borderId="0" xfId="0" applyAlignment="1">
      <alignment horizontal="left"/>
    </xf>
    <xf numFmtId="10" fontId="0" fillId="0" borderId="0" xfId="0" applyNumberFormat="1"/>
    <xf numFmtId="0" fontId="0" fillId="0" borderId="0" xfId="0" applyNumberFormat="1"/>
    <xf numFmtId="1" fontId="0" fillId="0" borderId="0" xfId="0" applyNumberForma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10" fillId="4" borderId="0" xfId="0" applyFont="1" applyFill="1"/>
    <xf numFmtId="0" fontId="10" fillId="0" borderId="0" xfId="0" applyFont="1"/>
    <xf numFmtId="0" fontId="6" fillId="0" borderId="2" xfId="0" applyFont="1" applyBorder="1" applyAlignment="1">
      <alignment horizontal="left" vertical="center"/>
    </xf>
    <xf numFmtId="0" fontId="6" fillId="4" borderId="2" xfId="0" applyFont="1" applyFill="1" applyBorder="1" applyAlignment="1">
      <alignment wrapText="1"/>
    </xf>
    <xf numFmtId="0" fontId="6" fillId="4" borderId="0" xfId="0" applyFont="1" applyFill="1"/>
    <xf numFmtId="0" fontId="4" fillId="4" borderId="2" xfId="0" applyFont="1" applyFill="1" applyBorder="1" applyAlignment="1">
      <alignment horizontal="left" vertical="center" wrapText="1"/>
    </xf>
    <xf numFmtId="0" fontId="6" fillId="0" borderId="2" xfId="0" applyFont="1" applyBorder="1" applyAlignment="1">
      <alignment horizontal="left" vertical="center" wrapText="1"/>
    </xf>
    <xf numFmtId="0" fontId="6" fillId="4" borderId="0" xfId="0" applyFont="1" applyFill="1" applyBorder="1"/>
    <xf numFmtId="0" fontId="6" fillId="0" borderId="0" xfId="0" applyFont="1" applyBorder="1"/>
    <xf numFmtId="0" fontId="11" fillId="4" borderId="0" xfId="0" applyFont="1" applyFill="1" applyAlignment="1">
      <alignment horizontal="center"/>
    </xf>
    <xf numFmtId="0" fontId="11" fillId="0" borderId="0" xfId="0" applyFont="1" applyAlignment="1">
      <alignment horizontal="center"/>
    </xf>
    <xf numFmtId="0" fontId="2" fillId="0" borderId="2" xfId="1" quotePrefix="1" applyBorder="1" applyAlignment="1">
      <alignment horizontal="center" vertical="center"/>
    </xf>
    <xf numFmtId="0" fontId="6" fillId="4" borderId="2" xfId="0" applyFont="1" applyFill="1" applyBorder="1" applyAlignment="1">
      <alignment vertical="center" wrapText="1"/>
    </xf>
    <xf numFmtId="0" fontId="2" fillId="0" borderId="2" xfId="1" applyBorder="1" applyAlignment="1">
      <alignment horizontal="center" vertical="center"/>
    </xf>
    <xf numFmtId="0" fontId="0" fillId="0" borderId="2" xfId="0" applyBorder="1"/>
    <xf numFmtId="0" fontId="4" fillId="0" borderId="2" xfId="0" applyFont="1" applyBorder="1"/>
    <xf numFmtId="0" fontId="3" fillId="0" borderId="2" xfId="0" applyFont="1" applyBorder="1"/>
    <xf numFmtId="0" fontId="3" fillId="0" borderId="2" xfId="0" applyFont="1" applyBorder="1" applyAlignment="1">
      <alignment horizontal="center" wrapText="1"/>
    </xf>
    <xf numFmtId="0" fontId="4" fillId="0" borderId="2" xfId="0" applyFont="1" applyBorder="1" applyAlignment="1">
      <alignment horizontal="center"/>
    </xf>
    <xf numFmtId="0" fontId="3" fillId="0" borderId="2" xfId="0" applyFont="1" applyBorder="1" applyAlignment="1">
      <alignment horizontal="center"/>
    </xf>
    <xf numFmtId="0" fontId="5" fillId="0" borderId="0" xfId="0" applyFont="1" applyFill="1" applyBorder="1"/>
    <xf numFmtId="3" fontId="4" fillId="0" borderId="2" xfId="0" applyNumberFormat="1" applyFont="1" applyBorder="1"/>
    <xf numFmtId="3" fontId="3" fillId="0" borderId="2" xfId="0" applyNumberFormat="1" applyFont="1" applyBorder="1"/>
    <xf numFmtId="0" fontId="4" fillId="0" borderId="0" xfId="0" applyFont="1" applyFill="1" applyBorder="1" applyAlignment="1">
      <alignment horizontal="center"/>
    </xf>
    <xf numFmtId="1" fontId="4" fillId="0" borderId="0" xfId="0" applyNumberFormat="1" applyFont="1" applyFill="1" applyBorder="1"/>
    <xf numFmtId="0" fontId="0" fillId="0" borderId="2" xfId="0" applyFill="1" applyBorder="1"/>
    <xf numFmtId="0" fontId="0" fillId="0" borderId="2" xfId="0" applyBorder="1" applyAlignment="1"/>
    <xf numFmtId="0" fontId="0" fillId="0" borderId="2" xfId="0" applyBorder="1" applyAlignment="1">
      <alignment wrapText="1"/>
    </xf>
    <xf numFmtId="0" fontId="0" fillId="0" borderId="0" xfId="0" applyBorder="1"/>
    <xf numFmtId="0" fontId="0" fillId="0" borderId="0" xfId="0" applyBorder="1" applyAlignment="1">
      <alignment horizontal="center"/>
    </xf>
    <xf numFmtId="0" fontId="0" fillId="0" borderId="0" xfId="0" applyBorder="1" applyAlignment="1"/>
    <xf numFmtId="0" fontId="0" fillId="0" borderId="0" xfId="0" applyBorder="1" applyAlignment="1">
      <alignment wrapText="1"/>
    </xf>
    <xf numFmtId="0" fontId="0" fillId="4" borderId="0" xfId="0" applyFill="1" applyAlignment="1">
      <alignment horizontal="left"/>
    </xf>
    <xf numFmtId="10" fontId="0" fillId="4" borderId="0" xfId="0" applyNumberFormat="1" applyFill="1"/>
    <xf numFmtId="0" fontId="0" fillId="4" borderId="0" xfId="0" applyFill="1"/>
    <xf numFmtId="9" fontId="0" fillId="4" borderId="0" xfId="0" applyNumberFormat="1" applyFill="1"/>
    <xf numFmtId="0" fontId="4" fillId="0" borderId="3" xfId="0" applyFont="1" applyBorder="1" applyAlignment="1">
      <alignment horizontal="center"/>
    </xf>
    <xf numFmtId="9" fontId="4" fillId="0" borderId="2" xfId="0" applyNumberFormat="1" applyFont="1" applyBorder="1"/>
    <xf numFmtId="9" fontId="3" fillId="0" borderId="2" xfId="0" applyNumberFormat="1" applyFont="1" applyBorder="1"/>
    <xf numFmtId="0" fontId="15" fillId="0" borderId="2" xfId="0" applyFont="1" applyBorder="1" applyAlignment="1">
      <alignment horizontal="center"/>
    </xf>
    <xf numFmtId="0" fontId="14" fillId="0" borderId="2" xfId="0" applyFont="1" applyBorder="1"/>
    <xf numFmtId="3" fontId="14" fillId="0" borderId="2" xfId="0" applyNumberFormat="1" applyFont="1" applyBorder="1"/>
    <xf numFmtId="9" fontId="14" fillId="0" borderId="2" xfId="0" applyNumberFormat="1" applyFont="1" applyBorder="1"/>
    <xf numFmtId="0" fontId="15" fillId="0" borderId="2" xfId="0" applyFont="1" applyBorder="1"/>
    <xf numFmtId="3" fontId="15" fillId="0" borderId="2" xfId="0" applyNumberFormat="1" applyFont="1" applyBorder="1"/>
    <xf numFmtId="9" fontId="15" fillId="0" borderId="2" xfId="0" applyNumberFormat="1" applyFont="1" applyBorder="1"/>
    <xf numFmtId="0" fontId="18" fillId="0" borderId="0" xfId="0" applyFont="1"/>
    <xf numFmtId="0" fontId="19" fillId="0" borderId="0" xfId="0" applyFont="1"/>
    <xf numFmtId="3" fontId="4" fillId="0" borderId="2" xfId="0" applyNumberFormat="1" applyFont="1" applyBorder="1" applyAlignment="1">
      <alignment wrapText="1"/>
    </xf>
    <xf numFmtId="3" fontId="6" fillId="0" borderId="2" xfId="0" applyNumberFormat="1" applyFont="1" applyBorder="1"/>
    <xf numFmtId="1" fontId="4" fillId="0" borderId="0" xfId="0" applyNumberFormat="1" applyFont="1"/>
    <xf numFmtId="0" fontId="21" fillId="0" borderId="0" xfId="0" applyFont="1"/>
    <xf numFmtId="0" fontId="4" fillId="0" borderId="2" xfId="0" applyFont="1" applyBorder="1" applyAlignment="1">
      <alignment wrapText="1"/>
    </xf>
    <xf numFmtId="3" fontId="4" fillId="0" borderId="0" xfId="0" applyNumberFormat="1" applyFont="1"/>
    <xf numFmtId="0" fontId="14" fillId="0" borderId="4" xfId="0" applyFont="1" applyBorder="1"/>
    <xf numFmtId="9" fontId="14" fillId="0" borderId="5" xfId="0" applyNumberFormat="1" applyFont="1" applyBorder="1"/>
    <xf numFmtId="9" fontId="24" fillId="0" borderId="5" xfId="0" applyNumberFormat="1" applyFont="1" applyBorder="1"/>
    <xf numFmtId="3" fontId="14" fillId="0" borderId="5" xfId="0" applyNumberFormat="1" applyFont="1" applyBorder="1"/>
    <xf numFmtId="3" fontId="24" fillId="0" borderId="5" xfId="0" applyNumberFormat="1" applyFont="1" applyBorder="1"/>
    <xf numFmtId="3" fontId="15" fillId="0" borderId="3" xfId="0" applyNumberFormat="1" applyFont="1" applyBorder="1"/>
    <xf numFmtId="9" fontId="15" fillId="0" borderId="3" xfId="0" applyNumberFormat="1" applyFont="1" applyBorder="1"/>
    <xf numFmtId="0" fontId="24" fillId="0" borderId="6" xfId="0" applyFont="1" applyBorder="1"/>
    <xf numFmtId="0" fontId="6" fillId="0" borderId="2" xfId="0" applyFont="1" applyBorder="1" applyAlignment="1">
      <alignment wrapText="1"/>
    </xf>
    <xf numFmtId="0" fontId="0" fillId="0" borderId="2" xfId="0" applyBorder="1" applyAlignment="1">
      <alignment horizontal="center"/>
    </xf>
    <xf numFmtId="0" fontId="4" fillId="0" borderId="0" xfId="0" applyFont="1" applyAlignment="1">
      <alignment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3" fontId="26" fillId="0" borderId="2" xfId="2" applyNumberFormat="1" applyFont="1" applyBorder="1" applyAlignment="1">
      <alignment horizontal="left" vertical="center" wrapText="1"/>
    </xf>
    <xf numFmtId="3" fontId="4" fillId="0" borderId="2" xfId="0" applyNumberFormat="1" applyFont="1" applyBorder="1" applyAlignment="1">
      <alignment vertical="center"/>
    </xf>
    <xf numFmtId="3" fontId="27" fillId="0" borderId="2" xfId="2" applyNumberFormat="1" applyFont="1" applyBorder="1" applyAlignment="1">
      <alignment horizontal="right" vertical="center"/>
    </xf>
    <xf numFmtId="3" fontId="6" fillId="0" borderId="2" xfId="0" applyNumberFormat="1" applyFont="1" applyBorder="1" applyAlignment="1">
      <alignment vertical="center"/>
    </xf>
    <xf numFmtId="0" fontId="28" fillId="0" borderId="0" xfId="0" applyFont="1" applyAlignment="1">
      <alignment horizontal="left" vertical="center" wrapText="1"/>
    </xf>
    <xf numFmtId="0" fontId="29" fillId="0" borderId="0" xfId="0" applyFont="1" applyAlignment="1">
      <alignment horizontal="right" vertical="center" wrapText="1"/>
    </xf>
    <xf numFmtId="0" fontId="4" fillId="0" borderId="0" xfId="0" applyFont="1" applyAlignment="1">
      <alignment horizontal="left" vertical="center" wrapText="1"/>
    </xf>
    <xf numFmtId="0" fontId="30" fillId="0" borderId="0" xfId="0" applyFont="1"/>
    <xf numFmtId="0" fontId="5" fillId="0" borderId="0" xfId="0" applyFont="1" applyAlignment="1">
      <alignment horizontal="left" vertical="center" wrapText="1"/>
    </xf>
    <xf numFmtId="0" fontId="4" fillId="0" borderId="0" xfId="0" applyFont="1" applyBorder="1"/>
    <xf numFmtId="3" fontId="4" fillId="0" borderId="0" xfId="0" applyNumberFormat="1" applyFont="1" applyBorder="1"/>
    <xf numFmtId="3" fontId="3" fillId="0" borderId="0" xfId="0" applyNumberFormat="1" applyFont="1" applyBorder="1"/>
    <xf numFmtId="0" fontId="28" fillId="0" borderId="2" xfId="0" applyFont="1" applyBorder="1" applyAlignment="1">
      <alignment horizontal="left" vertical="center" wrapText="1"/>
    </xf>
    <xf numFmtId="9" fontId="0" fillId="0" borderId="2" xfId="0" applyNumberFormat="1" applyBorder="1"/>
    <xf numFmtId="0" fontId="24" fillId="4" borderId="6" xfId="0" applyFont="1" applyFill="1" applyBorder="1" applyAlignment="1">
      <alignment wrapText="1"/>
    </xf>
    <xf numFmtId="3" fontId="24" fillId="4" borderId="5" xfId="0" applyNumberFormat="1" applyFont="1" applyFill="1" applyBorder="1"/>
    <xf numFmtId="3" fontId="0" fillId="0" borderId="0" xfId="0" applyNumberFormat="1" applyBorder="1"/>
    <xf numFmtId="0" fontId="5" fillId="0" borderId="0" xfId="0" applyFont="1" applyAlignment="1">
      <alignment horizontal="left"/>
    </xf>
    <xf numFmtId="9" fontId="14" fillId="0" borderId="8" xfId="0" applyNumberFormat="1" applyFont="1" applyBorder="1"/>
    <xf numFmtId="9" fontId="14" fillId="0" borderId="9" xfId="0" applyNumberFormat="1" applyFont="1" applyBorder="1"/>
    <xf numFmtId="3" fontId="14" fillId="0" borderId="4" xfId="0" applyNumberFormat="1" applyFont="1" applyBorder="1"/>
    <xf numFmtId="3" fontId="24" fillId="0" borderId="6" xfId="0" applyNumberFormat="1" applyFont="1" applyBorder="1"/>
    <xf numFmtId="3" fontId="24" fillId="4" borderId="7" xfId="0" applyNumberFormat="1" applyFont="1" applyFill="1" applyBorder="1"/>
    <xf numFmtId="0" fontId="4" fillId="0" borderId="2" xfId="0" applyFont="1" applyFill="1" applyBorder="1"/>
    <xf numFmtId="3" fontId="6" fillId="2" borderId="2" xfId="0" applyNumberFormat="1" applyFont="1" applyFill="1" applyBorder="1"/>
    <xf numFmtId="9" fontId="4" fillId="5" borderId="2" xfId="0" applyNumberFormat="1" applyFont="1" applyFill="1" applyBorder="1"/>
    <xf numFmtId="49" fontId="3" fillId="0" borderId="2" xfId="0" applyNumberFormat="1" applyFont="1" applyBorder="1" applyAlignment="1">
      <alignment horizontal="center"/>
    </xf>
    <xf numFmtId="3" fontId="31" fillId="0" borderId="2" xfId="0" applyNumberFormat="1" applyFont="1" applyBorder="1"/>
    <xf numFmtId="0" fontId="0" fillId="0" borderId="2" xfId="0" applyBorder="1" applyAlignment="1">
      <alignment horizontal="center"/>
    </xf>
    <xf numFmtId="0" fontId="3" fillId="0" borderId="2" xfId="0" applyFont="1" applyBorder="1" applyAlignment="1">
      <alignment horizontal="center"/>
    </xf>
    <xf numFmtId="0" fontId="18" fillId="0" borderId="0" xfId="0" applyFont="1" applyAlignment="1">
      <alignment vertical="center" wrapText="1"/>
    </xf>
    <xf numFmtId="0" fontId="1" fillId="2" borderId="2" xfId="0" applyFont="1" applyFill="1" applyBorder="1"/>
    <xf numFmtId="0" fontId="0" fillId="0" borderId="2" xfId="0" applyBorder="1" applyAlignment="1">
      <alignment horizontal="left"/>
    </xf>
    <xf numFmtId="0" fontId="0" fillId="0" borderId="2" xfId="0" applyNumberFormat="1" applyBorder="1"/>
    <xf numFmtId="0" fontId="0" fillId="4" borderId="2" xfId="0" applyFill="1" applyBorder="1" applyAlignment="1">
      <alignment horizontal="left"/>
    </xf>
    <xf numFmtId="9" fontId="0" fillId="4" borderId="2" xfId="0" applyNumberFormat="1" applyFill="1" applyBorder="1"/>
    <xf numFmtId="0" fontId="29" fillId="0" borderId="0" xfId="0" applyFont="1" applyBorder="1" applyAlignment="1">
      <alignment horizontal="center" vertical="center" wrapText="1"/>
    </xf>
    <xf numFmtId="0" fontId="29" fillId="0" borderId="0" xfId="0" applyFont="1" applyBorder="1" applyAlignment="1">
      <alignment horizontal="left" vertical="center" wrapText="1"/>
    </xf>
    <xf numFmtId="0" fontId="28" fillId="0" borderId="0" xfId="0" applyFont="1" applyBorder="1" applyAlignment="1">
      <alignment horizontal="left" vertical="center" wrapText="1"/>
    </xf>
    <xf numFmtId="9" fontId="28" fillId="0" borderId="0" xfId="0" applyNumberFormat="1" applyFont="1" applyBorder="1" applyAlignment="1">
      <alignment horizontal="right" vertical="center" wrapText="1"/>
    </xf>
    <xf numFmtId="0" fontId="28" fillId="0" borderId="0" xfId="0" applyFont="1" applyBorder="1" applyAlignment="1">
      <alignment horizontal="center" vertical="center" wrapText="1"/>
    </xf>
    <xf numFmtId="0" fontId="28" fillId="0" borderId="2" xfId="0" applyFont="1" applyBorder="1" applyAlignment="1">
      <alignment horizontal="right" vertical="center" wrapText="1"/>
    </xf>
    <xf numFmtId="3" fontId="4" fillId="4" borderId="0" xfId="0" applyNumberFormat="1" applyFont="1" applyFill="1" applyBorder="1"/>
    <xf numFmtId="3" fontId="0" fillId="4" borderId="0" xfId="0" applyNumberFormat="1" applyFill="1" applyBorder="1"/>
    <xf numFmtId="0" fontId="0" fillId="4" borderId="0" xfId="0" applyFill="1" applyAlignment="1">
      <alignment horizontal="center"/>
    </xf>
    <xf numFmtId="0" fontId="19" fillId="4" borderId="0" xfId="0" applyFont="1" applyFill="1"/>
    <xf numFmtId="0" fontId="19" fillId="4" borderId="0" xfId="0" applyFont="1" applyFill="1" applyAlignment="1">
      <alignment horizontal="right"/>
    </xf>
    <xf numFmtId="0" fontId="19" fillId="4" borderId="0" xfId="0" applyFont="1" applyFill="1" applyAlignment="1">
      <alignment horizontal="center"/>
    </xf>
    <xf numFmtId="49" fontId="14" fillId="4" borderId="5" xfId="0" quotePrefix="1" applyNumberFormat="1" applyFont="1" applyFill="1" applyBorder="1" applyAlignment="1">
      <alignment horizontal="right"/>
    </xf>
    <xf numFmtId="0" fontId="18" fillId="0" borderId="0" xfId="0" applyFont="1" applyBorder="1" applyAlignment="1">
      <alignment vertical="center" wrapText="1"/>
    </xf>
    <xf numFmtId="3" fontId="0" fillId="0" borderId="2" xfId="0" applyNumberFormat="1" applyBorder="1"/>
    <xf numFmtId="0" fontId="4" fillId="5" borderId="2" xfId="0" applyFont="1" applyFill="1" applyBorder="1"/>
    <xf numFmtId="0" fontId="5" fillId="0" borderId="2" xfId="0" applyFont="1" applyBorder="1"/>
    <xf numFmtId="1" fontId="5" fillId="0" borderId="2" xfId="0" applyNumberFormat="1" applyFont="1" applyBorder="1"/>
    <xf numFmtId="0" fontId="32" fillId="0" borderId="2" xfId="0" applyFont="1" applyBorder="1" applyAlignment="1">
      <alignment wrapText="1"/>
    </xf>
    <xf numFmtId="0" fontId="32" fillId="0" borderId="2" xfId="0" applyFont="1" applyBorder="1"/>
    <xf numFmtId="49" fontId="22" fillId="4" borderId="0" xfId="0" quotePrefix="1" applyNumberFormat="1" applyFont="1" applyFill="1" applyBorder="1" applyAlignment="1">
      <alignment horizontal="left"/>
    </xf>
    <xf numFmtId="0" fontId="8" fillId="3" borderId="0" xfId="0" applyFont="1" applyFill="1" applyAlignment="1">
      <alignment horizontal="center"/>
    </xf>
    <xf numFmtId="0" fontId="9" fillId="3" borderId="2" xfId="0" applyFont="1" applyFill="1" applyBorder="1" applyAlignment="1">
      <alignment horizontal="left" vertical="center"/>
    </xf>
    <xf numFmtId="0" fontId="0" fillId="4" borderId="0" xfId="0" applyFill="1" applyAlignment="1">
      <alignment horizontal="center"/>
    </xf>
    <xf numFmtId="0" fontId="3" fillId="0" borderId="10" xfId="0" applyFont="1" applyBorder="1" applyAlignment="1">
      <alignment horizontal="center"/>
    </xf>
    <xf numFmtId="0" fontId="3" fillId="0" borderId="3" xfId="0" applyFont="1" applyBorder="1" applyAlignment="1">
      <alignment horizontal="center"/>
    </xf>
    <xf numFmtId="3" fontId="4" fillId="0" borderId="0" xfId="0" applyNumberFormat="1" applyFont="1" applyBorder="1" applyAlignment="1">
      <alignment horizontal="left" wrapText="1"/>
    </xf>
    <xf numFmtId="0" fontId="28"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5" fillId="0" borderId="0" xfId="0" applyFont="1" applyAlignment="1">
      <alignmen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xf numFmtId="3" fontId="9" fillId="0" borderId="4" xfId="0" applyNumberFormat="1" applyFont="1" applyBorder="1" applyAlignment="1">
      <alignment horizontal="left" vertical="center" wrapText="1"/>
    </xf>
    <xf numFmtId="3" fontId="9" fillId="0" borderId="6" xfId="0" applyNumberFormat="1" applyFont="1" applyBorder="1" applyAlignment="1">
      <alignment horizontal="left" vertical="center" wrapText="1"/>
    </xf>
    <xf numFmtId="3" fontId="9" fillId="0" borderId="7" xfId="0" applyNumberFormat="1" applyFont="1" applyBorder="1" applyAlignment="1">
      <alignment horizontal="left"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left" vertical="center"/>
    </xf>
    <xf numFmtId="0" fontId="22" fillId="0" borderId="0" xfId="0" applyFont="1" applyAlignment="1">
      <alignment vertical="center" wrapText="1"/>
    </xf>
    <xf numFmtId="0" fontId="20" fillId="0" borderId="0" xfId="0" applyFont="1" applyAlignment="1">
      <alignment vertical="center" wrapText="1"/>
    </xf>
    <xf numFmtId="0" fontId="18" fillId="0" borderId="0" xfId="0" applyFont="1" applyAlignment="1">
      <alignment vertical="center" wrapText="1"/>
    </xf>
    <xf numFmtId="0" fontId="15" fillId="0" borderId="2" xfId="0" applyFont="1" applyBorder="1" applyAlignment="1">
      <alignment horizontal="center"/>
    </xf>
    <xf numFmtId="0" fontId="23" fillId="0" borderId="4" xfId="0" applyFont="1" applyBorder="1" applyAlignment="1">
      <alignment horizontal="center"/>
    </xf>
    <xf numFmtId="0" fontId="23" fillId="0" borderId="7" xfId="0" applyFont="1" applyBorder="1" applyAlignment="1">
      <alignment horizontal="center"/>
    </xf>
    <xf numFmtId="0" fontId="5" fillId="0" borderId="0" xfId="0" applyFont="1" applyAlignment="1">
      <alignment horizontal="center"/>
    </xf>
    <xf numFmtId="0" fontId="4" fillId="0" borderId="0" xfId="0" applyFont="1" applyAlignment="1">
      <alignment horizontal="left" wrapText="1"/>
    </xf>
    <xf numFmtId="0" fontId="0" fillId="0" borderId="0" xfId="0" applyAlignment="1">
      <alignment horizontal="left" wrapText="1"/>
    </xf>
    <xf numFmtId="0" fontId="1" fillId="6" borderId="1" xfId="0" applyFont="1" applyFill="1" applyBorder="1" applyAlignment="1">
      <alignment horizontal="left"/>
    </xf>
    <xf numFmtId="0" fontId="1" fillId="6" borderId="1" xfId="0" applyNumberFormat="1" applyFont="1" applyFill="1" applyBorder="1"/>
    <xf numFmtId="0" fontId="1" fillId="2" borderId="0" xfId="0" applyFont="1" applyFill="1" applyBorder="1"/>
    <xf numFmtId="0" fontId="1" fillId="2" borderId="4" xfId="0" applyFont="1" applyFill="1" applyBorder="1"/>
    <xf numFmtId="1" fontId="0" fillId="0" borderId="2" xfId="0" applyNumberFormat="1" applyBorder="1"/>
  </cellXfs>
  <cellStyles count="3">
    <cellStyle name="Lien hypertexte" xfId="1" builtinId="8"/>
    <cellStyle name="Normal" xfId="0" builtinId="0"/>
    <cellStyle name="Normal_données détaillées 2010-2020"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doughnutChart>
        <c:varyColors val="1"/>
        <c:ser>
          <c:idx val="0"/>
          <c:order val="0"/>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2-0FFE-401F-B2C7-89F994B91C7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0FFE-401F-B2C7-89F994B91C7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FFE-401F-B2C7-89F994B91C7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0FFE-401F-B2C7-89F994B91C7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8-0FFE-401F-B2C7-89F994B91C7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6-0FFE-401F-B2C7-89F994B91C77}"/>
              </c:ext>
            </c:extLst>
          </c:dPt>
          <c:dLbls>
            <c:dLbl>
              <c:idx val="0"/>
              <c:tx>
                <c:rich>
                  <a:bodyPr/>
                  <a:lstStyle/>
                  <a:p>
                    <a:fld id="{F1C9E3AA-692C-4470-8B38-39D326F9E41C}" type="CATEGORYNAME">
                      <a:rPr lang="en-US" b="1"/>
                      <a:pPr/>
                      <a:t>[NOM DE CATÉGORIE]</a:t>
                    </a:fld>
                    <a:endParaRPr lang="en-US" b="1" baseline="0"/>
                  </a:p>
                  <a:p>
                    <a:fld id="{A37D0C73-A03B-4390-AC6F-AA5F05A5BA05}" type="VALUE">
                      <a:rPr lang="en-US" b="1" baseline="0"/>
                      <a:pPr/>
                      <a:t>[VALEUR]</a:t>
                    </a:fld>
                    <a:endParaRPr lang="fr-F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0FFE-401F-B2C7-89F994B91C77}"/>
                </c:ext>
              </c:extLst>
            </c:dLbl>
            <c:dLbl>
              <c:idx val="1"/>
              <c:layout>
                <c:manualLayout>
                  <c:x val="4.8455481526347667E-3"/>
                  <c:y val="-6.8259385665529011E-3"/>
                </c:manualLayout>
              </c:layout>
              <c:tx>
                <c:rich>
                  <a:bodyPr/>
                  <a:lstStyle/>
                  <a:p>
                    <a:endParaRPr lang="en-US"/>
                  </a:p>
                  <a:p>
                    <a:fld id="{E6F480E0-8F8C-4F25-97A9-4B8B6F145095}" type="CATEGORYNAME">
                      <a:rPr lang="en-US"/>
                      <a:pPr/>
                      <a:t>[NOM DE CATÉGORIE]</a:t>
                    </a:fld>
                    <a:endParaRPr lang="en-US"/>
                  </a:p>
                  <a:p>
                    <a:r>
                      <a:rPr lang="en-US" baseline="0"/>
                      <a:t> </a:t>
                    </a:r>
                    <a:fld id="{75ED1B11-F26F-4E7F-8920-7E3F5953B46B}" type="VALUE">
                      <a:rPr lang="en-US" baseline="0"/>
                      <a:pPr/>
                      <a:t>[VALEUR]</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0FFE-401F-B2C7-89F994B91C77}"/>
                </c:ext>
              </c:extLst>
            </c:dLbl>
            <c:dLbl>
              <c:idx val="2"/>
              <c:tx>
                <c:rich>
                  <a:bodyPr/>
                  <a:lstStyle/>
                  <a:p>
                    <a:fld id="{C2D7F7BA-2D01-4C95-8FCB-FF075F72B5B2}" type="CATEGORYNAME">
                      <a:rPr lang="en-US"/>
                      <a:pPr/>
                      <a:t>[NOM DE CATÉGORIE]</a:t>
                    </a:fld>
                    <a:endParaRPr lang="en-US" baseline="0"/>
                  </a:p>
                  <a:p>
                    <a:r>
                      <a:rPr lang="en-US" baseline="0"/>
                      <a:t>9 %</a:t>
                    </a: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0FFE-401F-B2C7-89F994B91C77}"/>
                </c:ext>
              </c:extLst>
            </c:dLbl>
            <c:dLbl>
              <c:idx val="3"/>
              <c:tx>
                <c:rich>
                  <a:bodyPr/>
                  <a:lstStyle/>
                  <a:p>
                    <a:fld id="{1092317F-86A7-4946-9AA5-37745DC1FEEC}" type="CATEGORYNAME">
                      <a:rPr lang="en-US"/>
                      <a:pPr/>
                      <a:t>[NOM DE CATÉGORIE]</a:t>
                    </a:fld>
                    <a:endParaRPr lang="en-US" baseline="0"/>
                  </a:p>
                  <a:p>
                    <a:fld id="{0314D3EA-A201-4D64-BFBB-AC02298EEB6A}" type="VALUE">
                      <a:rPr lang="en-US" baseline="0"/>
                      <a:pPr/>
                      <a:t>[VALEUR]</a:t>
                    </a:fld>
                    <a:endParaRPr lang="fr-F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0FFE-401F-B2C7-89F994B91C77}"/>
                </c:ext>
              </c:extLst>
            </c:dLbl>
            <c:dLbl>
              <c:idx val="4"/>
              <c:tx>
                <c:rich>
                  <a:bodyPr/>
                  <a:lstStyle/>
                  <a:p>
                    <a:r>
                      <a:rPr lang="en-US" baseline="0"/>
                      <a:t>Autres </a:t>
                    </a:r>
                  </a:p>
                  <a:p>
                    <a:r>
                      <a:rPr lang="en-US" baseline="0"/>
                      <a:t>régions</a:t>
                    </a:r>
                  </a:p>
                  <a:p>
                    <a:fld id="{3E46D37E-C340-4A4E-84F7-88355F832F5A}" type="VALUE">
                      <a:rPr lang="en-US" baseline="0"/>
                      <a:pPr/>
                      <a:t>[VALEUR]</a:t>
                    </a:fld>
                    <a:endParaRPr lang="fr-FR"/>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0FFE-401F-B2C7-89F994B91C77}"/>
                </c:ext>
              </c:extLst>
            </c:dLbl>
            <c:spPr>
              <a:noFill/>
              <a:ln>
                <a:noFill/>
              </a:ln>
              <a:effectLst/>
            </c:spPr>
            <c:txPr>
              <a:bodyPr rot="0" spcFirstLastPara="1" vertOverflow="ellipsis" vert="horz" wrap="square" anchor="ctr" anchorCtr="0"/>
              <a:lstStyle/>
              <a:p>
                <a:pPr algn="ctr">
                  <a:defRPr lang="en-US" sz="8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Graph_Production!$F$28:$F$34</c15:sqref>
                  </c15:fullRef>
                </c:ext>
              </c:extLst>
              <c:f>Graph_Production!$F$29:$F$33</c:f>
              <c:strCache>
                <c:ptCount val="5"/>
                <c:pt idx="0">
                  <c:v>Normandie</c:v>
                </c:pt>
                <c:pt idx="1">
                  <c:v>Hauts de France</c:v>
                </c:pt>
                <c:pt idx="2">
                  <c:v>Pays de la Loire</c:v>
                </c:pt>
                <c:pt idx="3">
                  <c:v>Bretagne</c:v>
                </c:pt>
                <c:pt idx="4">
                  <c:v>Autres régions</c:v>
                </c:pt>
              </c:strCache>
            </c:strRef>
          </c:cat>
          <c:val>
            <c:numRef>
              <c:extLst>
                <c:ext xmlns:c15="http://schemas.microsoft.com/office/drawing/2012/chart" uri="{02D57815-91ED-43cb-92C2-25804820EDAC}">
                  <c15:fullRef>
                    <c15:sqref>Graph_Production!$G$28:$G$34</c15:sqref>
                  </c15:fullRef>
                </c:ext>
              </c:extLst>
              <c:f>Graph_Production!$G$29:$G$33</c:f>
              <c:numCache>
                <c:formatCode>0%</c:formatCode>
                <c:ptCount val="5"/>
                <c:pt idx="0">
                  <c:v>0.67965954993600342</c:v>
                </c:pt>
                <c:pt idx="1">
                  <c:v>7.1539393174892052E-2</c:v>
                </c:pt>
                <c:pt idx="2">
                  <c:v>8.7804518258259689E-2</c:v>
                </c:pt>
                <c:pt idx="3">
                  <c:v>8.1596415459166349E-2</c:v>
                </c:pt>
                <c:pt idx="4">
                  <c:v>0.08</c:v>
                </c:pt>
              </c:numCache>
            </c:numRef>
          </c:val>
          <c:extLst>
            <c:ext xmlns:c15="http://schemas.microsoft.com/office/drawing/2012/chart" uri="{02D57815-91ED-43cb-92C2-25804820EDAC}">
              <c15:categoryFilterExceptions>
                <c15:categoryFilterException>
                  <c15:sqref>Graph_Production!$G$28</c15:sqref>
                  <c15:spPr xmlns:c15="http://schemas.microsoft.com/office/drawing/2012/chart">
                    <a:solidFill>
                      <a:schemeClr val="accent1"/>
                    </a:solidFill>
                    <a:ln w="19050">
                      <a:solidFill>
                        <a:schemeClr val="lt1"/>
                      </a:solidFill>
                    </a:ln>
                    <a:effectLst/>
                  </c15:spPr>
                  <c15:bubble3D val="0"/>
                </c15:categoryFilterException>
                <c15:categoryFilterException>
                  <c15:sqref>Graph_Production!$G$34</c15:sqref>
                  <c15:spPr xmlns:c15="http://schemas.microsoft.com/office/drawing/2012/chart">
                    <a:solidFill>
                      <a:schemeClr val="accent1">
                        <a:lumMod val="60000"/>
                      </a:schemeClr>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0FFE-401F-B2C7-89F994B91C77}"/>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arianne" panose="02000000000000000000" pitchFamily="50"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1"/>
          <c:order val="1"/>
          <c:tx>
            <c:strRef>
              <c:f>'Tab-Surface-SIQO'!#REF!</c:f>
              <c:strCache>
                <c:ptCount val="1"/>
                <c:pt idx="0">
                  <c:v>#REF!</c:v>
                </c:pt>
              </c:strCache>
            </c:strRef>
          </c:tx>
          <c:spPr>
            <a:solidFill>
              <a:schemeClr val="accent2"/>
            </a:solidFill>
            <a:ln>
              <a:noFill/>
            </a:ln>
            <a:effectLst/>
          </c:spPr>
          <c:invertIfNegative val="0"/>
          <c:cat>
            <c:strRef>
              <c:extLst>
                <c:ext xmlns:c15="http://schemas.microsoft.com/office/drawing/2012/chart" uri="{02D57815-91ED-43cb-92C2-25804820EDAC}">
                  <c15:fullRef>
                    <c15:sqref>'Tab-Surface-SIQO'!$B$60:$B$65</c15:sqref>
                  </c15:fullRef>
                </c:ext>
              </c:extLst>
              <c:f>'Tab-Surface-SIQO'!$B$60:$B$64</c:f>
              <c:strCache>
                <c:ptCount val="5"/>
                <c:pt idx="0">
                  <c:v>14</c:v>
                </c:pt>
                <c:pt idx="1">
                  <c:v>27</c:v>
                </c:pt>
                <c:pt idx="2">
                  <c:v>50</c:v>
                </c:pt>
                <c:pt idx="3">
                  <c:v>61</c:v>
                </c:pt>
                <c:pt idx="4">
                  <c:v>76</c:v>
                </c:pt>
              </c:strCache>
            </c:strRef>
          </c:cat>
          <c:val>
            <c:numRef>
              <c:extLst>
                <c:ext xmlns:c15="http://schemas.microsoft.com/office/drawing/2012/chart" uri="{02D57815-91ED-43cb-92C2-25804820EDAC}">
                  <c15:fullRef>
                    <c15:sqref>'Tab-Surface-SIQO'!$D$60:$D$65</c15:sqref>
                  </c15:fullRef>
                </c:ext>
              </c:extLst>
              <c:f>'Tab-Surface-SIQO'!$D$60:$D$64</c:f>
              <c:numCache>
                <c:formatCode>General</c:formatCode>
                <c:ptCount val="5"/>
                <c:pt idx="0">
                  <c:v>1585.04</c:v>
                </c:pt>
                <c:pt idx="1">
                  <c:v>655.48</c:v>
                </c:pt>
                <c:pt idx="2">
                  <c:v>625.47</c:v>
                </c:pt>
                <c:pt idx="3">
                  <c:v>1026.69</c:v>
                </c:pt>
                <c:pt idx="4">
                  <c:v>631.35</c:v>
                </c:pt>
              </c:numCache>
            </c:numRef>
          </c:val>
          <c:extLst>
            <c:ext xmlns:c16="http://schemas.microsoft.com/office/drawing/2014/chart" uri="{C3380CC4-5D6E-409C-BE32-E72D297353CC}">
              <c16:uniqueId val="{00000001-7C78-433C-8ECE-42FDDF5F197F}"/>
            </c:ext>
          </c:extLst>
        </c:ser>
        <c:ser>
          <c:idx val="2"/>
          <c:order val="2"/>
          <c:tx>
            <c:strRef>
              <c:f>'Tab-Surface-SIQO'!#REF!</c:f>
              <c:strCache>
                <c:ptCount val="1"/>
                <c:pt idx="0">
                  <c:v>#REF!</c:v>
                </c:pt>
              </c:strCache>
            </c:strRef>
          </c:tx>
          <c:spPr>
            <a:solidFill>
              <a:schemeClr val="accent3"/>
            </a:solidFill>
            <a:ln>
              <a:noFill/>
            </a:ln>
            <a:effectLst/>
          </c:spPr>
          <c:invertIfNegative val="0"/>
          <c:cat>
            <c:strRef>
              <c:extLst>
                <c:ext xmlns:c15="http://schemas.microsoft.com/office/drawing/2012/chart" uri="{02D57815-91ED-43cb-92C2-25804820EDAC}">
                  <c15:fullRef>
                    <c15:sqref>'Tab-Surface-SIQO'!$B$60:$B$65</c15:sqref>
                  </c15:fullRef>
                </c:ext>
              </c:extLst>
              <c:f>'Tab-Surface-SIQO'!$B$60:$B$64</c:f>
              <c:strCache>
                <c:ptCount val="5"/>
                <c:pt idx="0">
                  <c:v>14</c:v>
                </c:pt>
                <c:pt idx="1">
                  <c:v>27</c:v>
                </c:pt>
                <c:pt idx="2">
                  <c:v>50</c:v>
                </c:pt>
                <c:pt idx="3">
                  <c:v>61</c:v>
                </c:pt>
                <c:pt idx="4">
                  <c:v>76</c:v>
                </c:pt>
              </c:strCache>
            </c:strRef>
          </c:cat>
          <c:val>
            <c:numRef>
              <c:extLst>
                <c:ext xmlns:c15="http://schemas.microsoft.com/office/drawing/2012/chart" uri="{02D57815-91ED-43cb-92C2-25804820EDAC}">
                  <c15:fullRef>
                    <c15:sqref>'Tab-Surface-SIQO'!$E$60:$E$65</c15:sqref>
                  </c15:fullRef>
                </c:ext>
              </c:extLst>
              <c:f>'Tab-Surface-SIQO'!$E$60:$E$64</c:f>
              <c:numCache>
                <c:formatCode>General</c:formatCode>
                <c:ptCount val="5"/>
                <c:pt idx="0">
                  <c:v>16.649999999999999</c:v>
                </c:pt>
                <c:pt idx="1">
                  <c:v>58.88</c:v>
                </c:pt>
                <c:pt idx="2">
                  <c:v>12.75</c:v>
                </c:pt>
                <c:pt idx="3">
                  <c:v>11.48</c:v>
                </c:pt>
                <c:pt idx="4">
                  <c:v>0.71</c:v>
                </c:pt>
              </c:numCache>
            </c:numRef>
          </c:val>
          <c:extLst>
            <c:ext xmlns:c16="http://schemas.microsoft.com/office/drawing/2014/chart" uri="{C3380CC4-5D6E-409C-BE32-E72D297353CC}">
              <c16:uniqueId val="{00000002-7C78-433C-8ECE-42FDDF5F197F}"/>
            </c:ext>
          </c:extLst>
        </c:ser>
        <c:ser>
          <c:idx val="3"/>
          <c:order val="3"/>
          <c:tx>
            <c:strRef>
              <c:f>'Tab-Surface-SIQO'!#REF!</c:f>
              <c:strCache>
                <c:ptCount val="1"/>
                <c:pt idx="0">
                  <c:v>#REF!</c:v>
                </c:pt>
              </c:strCache>
            </c:strRef>
          </c:tx>
          <c:spPr>
            <a:solidFill>
              <a:schemeClr val="accent4"/>
            </a:solidFill>
            <a:ln>
              <a:noFill/>
            </a:ln>
            <a:effectLst/>
          </c:spPr>
          <c:invertIfNegative val="0"/>
          <c:cat>
            <c:strRef>
              <c:extLst>
                <c:ext xmlns:c15="http://schemas.microsoft.com/office/drawing/2012/chart" uri="{02D57815-91ED-43cb-92C2-25804820EDAC}">
                  <c15:fullRef>
                    <c15:sqref>'Tab-Surface-SIQO'!$B$60:$B$65</c15:sqref>
                  </c15:fullRef>
                </c:ext>
              </c:extLst>
              <c:f>'Tab-Surface-SIQO'!$B$60:$B$64</c:f>
              <c:strCache>
                <c:ptCount val="5"/>
                <c:pt idx="0">
                  <c:v>14</c:v>
                </c:pt>
                <c:pt idx="1">
                  <c:v>27</c:v>
                </c:pt>
                <c:pt idx="2">
                  <c:v>50</c:v>
                </c:pt>
                <c:pt idx="3">
                  <c:v>61</c:v>
                </c:pt>
                <c:pt idx="4">
                  <c:v>76</c:v>
                </c:pt>
              </c:strCache>
            </c:strRef>
          </c:cat>
          <c:val>
            <c:numRef>
              <c:extLst>
                <c:ext xmlns:c15="http://schemas.microsoft.com/office/drawing/2012/chart" uri="{02D57815-91ED-43cb-92C2-25804820EDAC}">
                  <c15:fullRef>
                    <c15:sqref>'Tab-Surface-SIQO'!$F$60:$F$65</c15:sqref>
                  </c15:fullRef>
                </c:ext>
              </c:extLst>
              <c:f>'Tab-Surface-SIQO'!$F$60:$F$64</c:f>
              <c:numCache>
                <c:formatCode>General</c:formatCode>
                <c:ptCount val="5"/>
                <c:pt idx="0">
                  <c:v>1344.39</c:v>
                </c:pt>
                <c:pt idx="1">
                  <c:v>581.19000000000005</c:v>
                </c:pt>
                <c:pt idx="2">
                  <c:v>481.06</c:v>
                </c:pt>
                <c:pt idx="3">
                  <c:v>883.58</c:v>
                </c:pt>
                <c:pt idx="4">
                  <c:v>86.84</c:v>
                </c:pt>
              </c:numCache>
            </c:numRef>
          </c:val>
          <c:extLst>
            <c:ext xmlns:c16="http://schemas.microsoft.com/office/drawing/2014/chart" uri="{C3380CC4-5D6E-409C-BE32-E72D297353CC}">
              <c16:uniqueId val="{00000003-7C78-433C-8ECE-42FDDF5F197F}"/>
            </c:ext>
          </c:extLst>
        </c:ser>
        <c:ser>
          <c:idx val="4"/>
          <c:order val="4"/>
          <c:tx>
            <c:strRef>
              <c:f>'Tab-Surface-SIQO'!#REF!</c:f>
              <c:strCache>
                <c:ptCount val="1"/>
                <c:pt idx="0">
                  <c:v>#REF!</c:v>
                </c:pt>
              </c:strCache>
            </c:strRef>
          </c:tx>
          <c:spPr>
            <a:solidFill>
              <a:schemeClr val="accent5"/>
            </a:solidFill>
            <a:ln>
              <a:noFill/>
            </a:ln>
            <a:effectLst/>
          </c:spPr>
          <c:invertIfNegative val="0"/>
          <c:cat>
            <c:strRef>
              <c:extLst>
                <c:ext xmlns:c15="http://schemas.microsoft.com/office/drawing/2012/chart" uri="{02D57815-91ED-43cb-92C2-25804820EDAC}">
                  <c15:fullRef>
                    <c15:sqref>'Tab-Surface-SIQO'!$B$60:$B$65</c15:sqref>
                  </c15:fullRef>
                </c:ext>
              </c:extLst>
              <c:f>'Tab-Surface-SIQO'!$B$60:$B$64</c:f>
              <c:strCache>
                <c:ptCount val="5"/>
                <c:pt idx="0">
                  <c:v>14</c:v>
                </c:pt>
                <c:pt idx="1">
                  <c:v>27</c:v>
                </c:pt>
                <c:pt idx="2">
                  <c:v>50</c:v>
                </c:pt>
                <c:pt idx="3">
                  <c:v>61</c:v>
                </c:pt>
                <c:pt idx="4">
                  <c:v>76</c:v>
                </c:pt>
              </c:strCache>
            </c:strRef>
          </c:cat>
          <c:val>
            <c:numRef>
              <c:extLst>
                <c:ext xmlns:c15="http://schemas.microsoft.com/office/drawing/2012/chart" uri="{02D57815-91ED-43cb-92C2-25804820EDAC}">
                  <c15:fullRef>
                    <c15:sqref>'Tab-Surface-SIQO'!$G$60:$G$65</c15:sqref>
                  </c15:fullRef>
                </c:ext>
              </c:extLst>
              <c:f>'Tab-Surface-SIQO'!$G$60:$G$64</c:f>
              <c:numCache>
                <c:formatCode>General</c:formatCode>
                <c:ptCount val="5"/>
                <c:pt idx="0">
                  <c:v>513.44000000000005</c:v>
                </c:pt>
                <c:pt idx="1">
                  <c:v>298.93</c:v>
                </c:pt>
                <c:pt idx="2">
                  <c:v>228.21</c:v>
                </c:pt>
                <c:pt idx="3">
                  <c:v>545.89</c:v>
                </c:pt>
                <c:pt idx="4">
                  <c:v>48.21</c:v>
                </c:pt>
              </c:numCache>
            </c:numRef>
          </c:val>
          <c:extLst>
            <c:ext xmlns:c16="http://schemas.microsoft.com/office/drawing/2014/chart" uri="{C3380CC4-5D6E-409C-BE32-E72D297353CC}">
              <c16:uniqueId val="{00000004-7C78-433C-8ECE-42FDDF5F197F}"/>
            </c:ext>
          </c:extLst>
        </c:ser>
        <c:dLbls>
          <c:showLegendKey val="0"/>
          <c:showVal val="0"/>
          <c:showCatName val="0"/>
          <c:showSerName val="0"/>
          <c:showPercent val="0"/>
          <c:showBubbleSize val="0"/>
        </c:dLbls>
        <c:gapWidth val="150"/>
        <c:overlap val="100"/>
        <c:axId val="457046944"/>
        <c:axId val="457047272"/>
        <c:extLst>
          <c:ext xmlns:c15="http://schemas.microsoft.com/office/drawing/2012/chart" uri="{02D57815-91ED-43cb-92C2-25804820EDAC}">
            <c15:filteredBarSeries>
              <c15:ser>
                <c:idx val="0"/>
                <c:order val="0"/>
                <c:tx>
                  <c:strRef>
                    <c:extLst>
                      <c:ext uri="{02D57815-91ED-43cb-92C2-25804820EDAC}">
                        <c15:formulaRef>
                          <c15:sqref>'Tab-Surface-SIQO'!$C$59</c15:sqref>
                        </c15:formulaRef>
                      </c:ext>
                    </c:extLst>
                    <c:strCache>
                      <c:ptCount val="1"/>
                      <c:pt idx="0">
                        <c:v>Tout SIQO confondus</c:v>
                      </c:pt>
                    </c:strCache>
                  </c:strRef>
                </c:tx>
                <c:spPr>
                  <a:solidFill>
                    <a:schemeClr val="accent1"/>
                  </a:solidFill>
                  <a:ln>
                    <a:noFill/>
                  </a:ln>
                  <a:effectLst/>
                </c:spPr>
                <c:invertIfNegative val="0"/>
                <c:cat>
                  <c:strRef>
                    <c:extLst>
                      <c:ext uri="{02D57815-91ED-43cb-92C2-25804820EDAC}">
                        <c15:fullRef>
                          <c15:sqref>'Tab-Surface-SIQO'!$B$60:$B$65</c15:sqref>
                        </c15:fullRef>
                        <c15:formulaRef>
                          <c15:sqref>'Tab-Surface-SIQO'!$B$60:$B$64</c15:sqref>
                        </c15:formulaRef>
                      </c:ext>
                    </c:extLst>
                    <c:strCache>
                      <c:ptCount val="5"/>
                      <c:pt idx="0">
                        <c:v>14</c:v>
                      </c:pt>
                      <c:pt idx="1">
                        <c:v>27</c:v>
                      </c:pt>
                      <c:pt idx="2">
                        <c:v>50</c:v>
                      </c:pt>
                      <c:pt idx="3">
                        <c:v>61</c:v>
                      </c:pt>
                      <c:pt idx="4">
                        <c:v>76</c:v>
                      </c:pt>
                    </c:strCache>
                  </c:strRef>
                </c:cat>
                <c:val>
                  <c:numRef>
                    <c:extLst>
                      <c:ext uri="{02D57815-91ED-43cb-92C2-25804820EDAC}">
                        <c15:fullRef>
                          <c15:sqref>'Tab-Surface-SIQO'!$C$60:$C$65</c15:sqref>
                        </c15:fullRef>
                        <c15:formulaRef>
                          <c15:sqref>'Tab-Surface-SIQO'!$C$60:$C$64</c15:sqref>
                        </c15:formulaRef>
                      </c:ext>
                    </c:extLst>
                    <c:numCache>
                      <c:formatCode>General</c:formatCode>
                      <c:ptCount val="5"/>
                      <c:pt idx="0">
                        <c:v>2183.9499999999998</c:v>
                      </c:pt>
                      <c:pt idx="1">
                        <c:v>1136.33</c:v>
                      </c:pt>
                      <c:pt idx="2">
                        <c:v>972.84</c:v>
                      </c:pt>
                      <c:pt idx="3">
                        <c:v>1508.97</c:v>
                      </c:pt>
                      <c:pt idx="4">
                        <c:v>666.12</c:v>
                      </c:pt>
                    </c:numCache>
                  </c:numRef>
                </c:val>
                <c:extLst>
                  <c:ext xmlns:c16="http://schemas.microsoft.com/office/drawing/2014/chart" uri="{C3380CC4-5D6E-409C-BE32-E72D297353CC}">
                    <c16:uniqueId val="{00000000-7C78-433C-8ECE-42FDDF5F197F}"/>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'Tab-Surface-SIQO'!#REF!</c15:sqref>
                        </c15:formulaRef>
                      </c:ext>
                    </c:extLst>
                    <c:strCache>
                      <c:ptCount val="1"/>
                      <c:pt idx="0">
                        <c:v>#REF!</c:v>
                      </c:pt>
                    </c:strCache>
                  </c:strRef>
                </c:tx>
                <c:spPr>
                  <a:solidFill>
                    <a:schemeClr val="accent6"/>
                  </a:solidFill>
                  <a:ln>
                    <a:noFill/>
                  </a:ln>
                  <a:effectLst/>
                </c:spPr>
                <c:invertIfNegative val="0"/>
                <c:cat>
                  <c:strRef>
                    <c:extLst>
                      <c:ext xmlns:c15="http://schemas.microsoft.com/office/drawing/2012/chart" uri="{02D57815-91ED-43cb-92C2-25804820EDAC}">
                        <c15:fullRef>
                          <c15:sqref>'Tab-Surface-SIQO'!$B$60:$B$65</c15:sqref>
                        </c15:fullRef>
                        <c15:formulaRef>
                          <c15:sqref>'Tab-Surface-SIQO'!$B$60:$B$64</c15:sqref>
                        </c15:formulaRef>
                      </c:ext>
                    </c:extLst>
                    <c:strCache>
                      <c:ptCount val="5"/>
                      <c:pt idx="0">
                        <c:v>14</c:v>
                      </c:pt>
                      <c:pt idx="1">
                        <c:v>27</c:v>
                      </c:pt>
                      <c:pt idx="2">
                        <c:v>50</c:v>
                      </c:pt>
                      <c:pt idx="3">
                        <c:v>61</c:v>
                      </c:pt>
                      <c:pt idx="4">
                        <c:v>76</c:v>
                      </c:pt>
                    </c:strCache>
                  </c:strRef>
                </c:cat>
                <c:val>
                  <c:numRef>
                    <c:extLst>
                      <c:ext xmlns:c15="http://schemas.microsoft.com/office/drawing/2012/chart" uri="{02D57815-91ED-43cb-92C2-25804820EDAC}">
                        <c15:fullRef>
                          <c15:sqref>'Tab-Surface-SIQO'!$H$60:$H$65</c15:sqref>
                        </c15:fullRef>
                        <c15:formulaRef>
                          <c15:sqref>'Tab-Surface-SIQO'!$H$60:$H$64</c15:sqref>
                        </c15:formulaRef>
                      </c:ext>
                    </c:extLst>
                    <c:numCache>
                      <c:formatCode>General</c:formatCode>
                      <c:ptCount val="5"/>
                      <c:pt idx="0">
                        <c:v>1.51</c:v>
                      </c:pt>
                      <c:pt idx="1">
                        <c:v>0</c:v>
                      </c:pt>
                      <c:pt idx="2">
                        <c:v>3.28</c:v>
                      </c:pt>
                      <c:pt idx="3">
                        <c:v>0</c:v>
                      </c:pt>
                      <c:pt idx="4">
                        <c:v>0.59</c:v>
                      </c:pt>
                    </c:numCache>
                  </c:numRef>
                </c:val>
                <c:extLst xmlns:c15="http://schemas.microsoft.com/office/drawing/2012/chart">
                  <c:ext xmlns:c16="http://schemas.microsoft.com/office/drawing/2014/chart" uri="{C3380CC4-5D6E-409C-BE32-E72D297353CC}">
                    <c16:uniqueId val="{00000005-7C78-433C-8ECE-42FDDF5F197F}"/>
                  </c:ext>
                </c:extLst>
              </c15:ser>
            </c15:filteredBarSeries>
          </c:ext>
        </c:extLst>
      </c:barChart>
      <c:catAx>
        <c:axId val="457046944"/>
        <c:scaling>
          <c:orientation val="minMax"/>
        </c:scaling>
        <c:delete val="0"/>
        <c:axPos val="l"/>
        <c:numFmt formatCode="General" sourceLinked="1"/>
        <c:majorTickMark val="in"/>
        <c:minorTickMark val="none"/>
        <c:tickLblPos val="high"/>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57047272"/>
        <c:crosses val="autoZero"/>
        <c:auto val="1"/>
        <c:lblAlgn val="ctr"/>
        <c:lblOffset val="100"/>
        <c:noMultiLvlLbl val="0"/>
      </c:catAx>
      <c:valAx>
        <c:axId val="4570472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570469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840553740925428"/>
          <c:y val="0.17423324914574356"/>
          <c:w val="0.45879360658591278"/>
          <c:h val="0.66568355370673005"/>
        </c:manualLayout>
      </c:layout>
      <c:doughnutChart>
        <c:varyColors val="1"/>
        <c:ser>
          <c:idx val="0"/>
          <c:order val="0"/>
          <c:dPt>
            <c:idx val="0"/>
            <c:bubble3D val="0"/>
            <c:spPr>
              <a:solidFill>
                <a:schemeClr val="accent6"/>
              </a:solidFill>
              <a:ln w="19050">
                <a:solidFill>
                  <a:schemeClr val="lt1"/>
                </a:solidFill>
              </a:ln>
              <a:effectLst/>
            </c:spPr>
            <c:extLst>
              <c:ext xmlns:c16="http://schemas.microsoft.com/office/drawing/2014/chart" uri="{C3380CC4-5D6E-409C-BE32-E72D297353CC}">
                <c16:uniqueId val="{00000001-A534-400F-ABD3-734865606D6E}"/>
              </c:ext>
            </c:extLst>
          </c:dPt>
          <c:dPt>
            <c:idx val="1"/>
            <c:bubble3D val="0"/>
            <c:spPr>
              <a:solidFill>
                <a:schemeClr val="accent5"/>
              </a:solidFill>
              <a:ln w="19050">
                <a:solidFill>
                  <a:schemeClr val="lt1"/>
                </a:solidFill>
              </a:ln>
              <a:effectLst/>
            </c:spPr>
            <c:extLst>
              <c:ext xmlns:c16="http://schemas.microsoft.com/office/drawing/2014/chart" uri="{C3380CC4-5D6E-409C-BE32-E72D297353CC}">
                <c16:uniqueId val="{00000002-A534-400F-ABD3-734865606D6E}"/>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3-A534-400F-ABD3-734865606D6E}"/>
              </c:ext>
            </c:extLst>
          </c:dPt>
          <c:dLbls>
            <c:dLbl>
              <c:idx val="0"/>
              <c:layout>
                <c:manualLayout>
                  <c:x val="0.17684684498360492"/>
                  <c:y val="-0.1470535438223631"/>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accent6"/>
                        </a:solidFill>
                        <a:latin typeface="Marianne" panose="02000000000000000000" pitchFamily="50" charset="0"/>
                        <a:ea typeface="+mn-ea"/>
                        <a:cs typeface="+mn-cs"/>
                      </a:defRPr>
                    </a:pPr>
                    <a:r>
                      <a:rPr lang="en-US">
                        <a:solidFill>
                          <a:schemeClr val="accent6"/>
                        </a:solidFill>
                      </a:rPr>
                      <a:t>464</a:t>
                    </a:r>
                    <a:r>
                      <a:rPr lang="en-US" baseline="0">
                        <a:solidFill>
                          <a:schemeClr val="accent6"/>
                        </a:solidFill>
                      </a:rPr>
                      <a:t> exploit. </a:t>
                    </a:r>
                  </a:p>
                  <a:p>
                    <a:pPr>
                      <a:defRPr>
                        <a:solidFill>
                          <a:schemeClr val="accent6"/>
                        </a:solidFill>
                        <a:latin typeface="Marianne" panose="02000000000000000000" pitchFamily="50" charset="0"/>
                      </a:defRPr>
                    </a:pPr>
                    <a:r>
                      <a:rPr lang="en-US" baseline="0">
                        <a:solidFill>
                          <a:schemeClr val="accent6"/>
                        </a:solidFill>
                      </a:rPr>
                      <a:t>1 SIQO</a:t>
                    </a:r>
                  </a:p>
                  <a:p>
                    <a:pPr>
                      <a:defRPr>
                        <a:solidFill>
                          <a:schemeClr val="accent6"/>
                        </a:solidFill>
                        <a:latin typeface="Marianne" panose="02000000000000000000" pitchFamily="50" charset="0"/>
                      </a:defRPr>
                    </a:pPr>
                    <a:r>
                      <a:rPr lang="en-US" baseline="0">
                        <a:solidFill>
                          <a:schemeClr val="accent6"/>
                        </a:solidFill>
                      </a:rPr>
                      <a:t>3 771 ha</a:t>
                    </a:r>
                    <a:endParaRPr lang="en-US">
                      <a:solidFill>
                        <a:schemeClr val="accent6"/>
                      </a:solidFill>
                    </a:endParaRP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accent6"/>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0.23459037711313394"/>
                      <c:h val="0.20183033724558014"/>
                    </c:manualLayout>
                  </c15:layout>
                  <c15:showDataLabelsRange val="0"/>
                </c:ext>
                <c:ext xmlns:c16="http://schemas.microsoft.com/office/drawing/2014/chart" uri="{C3380CC4-5D6E-409C-BE32-E72D297353CC}">
                  <c16:uniqueId val="{00000001-A534-400F-ABD3-734865606D6E}"/>
                </c:ext>
              </c:extLst>
            </c:dLbl>
            <c:dLbl>
              <c:idx val="1"/>
              <c:layout>
                <c:manualLayout>
                  <c:x val="-0.19244895167003889"/>
                  <c:y val="4.3570487877097192E-2"/>
                </c:manualLayout>
              </c:layout>
              <c:tx>
                <c:rich>
                  <a:bodyPr rot="0" spcFirstLastPara="1" vertOverflow="ellipsis" vert="horz" wrap="square" lIns="38100" tIns="19050" rIns="38100" bIns="19050" anchor="ctr" anchorCtr="1">
                    <a:noAutofit/>
                  </a:bodyPr>
                  <a:lstStyle/>
                  <a:p>
                    <a:pPr>
                      <a:defRPr sz="900" b="0" i="0" u="none" strike="noStrike" kern="1200" baseline="0">
                        <a:solidFill>
                          <a:srgbClr val="0070C0"/>
                        </a:solidFill>
                        <a:latin typeface="Marianne" panose="02000000000000000000" pitchFamily="50" charset="0"/>
                        <a:ea typeface="+mn-ea"/>
                        <a:cs typeface="+mn-cs"/>
                      </a:defRPr>
                    </a:pPr>
                    <a:r>
                      <a:rPr lang="en-US">
                        <a:solidFill>
                          <a:srgbClr val="0070C0"/>
                        </a:solidFill>
                      </a:rPr>
                      <a:t>201 exploit.</a:t>
                    </a:r>
                  </a:p>
                  <a:p>
                    <a:pPr>
                      <a:defRPr>
                        <a:solidFill>
                          <a:srgbClr val="0070C0"/>
                        </a:solidFill>
                        <a:latin typeface="Marianne" panose="02000000000000000000" pitchFamily="50" charset="0"/>
                      </a:defRPr>
                    </a:pPr>
                    <a:r>
                      <a:rPr lang="en-US">
                        <a:solidFill>
                          <a:srgbClr val="0070C0"/>
                        </a:solidFill>
                      </a:rPr>
                      <a:t>2 SIQO</a:t>
                    </a:r>
                  </a:p>
                  <a:p>
                    <a:pPr>
                      <a:defRPr>
                        <a:solidFill>
                          <a:srgbClr val="0070C0"/>
                        </a:solidFill>
                        <a:latin typeface="Marianne" panose="02000000000000000000" pitchFamily="50" charset="0"/>
                      </a:defRPr>
                    </a:pPr>
                    <a:r>
                      <a:rPr lang="en-US">
                        <a:solidFill>
                          <a:srgbClr val="0070C0"/>
                        </a:solidFill>
                      </a:rPr>
                      <a:t>2 221 ha</a:t>
                    </a:r>
                  </a:p>
                </c:rich>
              </c:tx>
              <c:spPr>
                <a:solidFill>
                  <a:schemeClr val="bg1"/>
                </a:solid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rgbClr val="0070C0"/>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0.2417685186190085"/>
                      <c:h val="0.19070330112358877"/>
                    </c:manualLayout>
                  </c15:layout>
                  <c15:showDataLabelsRange val="0"/>
                </c:ext>
                <c:ext xmlns:c16="http://schemas.microsoft.com/office/drawing/2014/chart" uri="{C3380CC4-5D6E-409C-BE32-E72D297353CC}">
                  <c16:uniqueId val="{00000002-A534-400F-ABD3-734865606D6E}"/>
                </c:ext>
              </c:extLst>
            </c:dLbl>
            <c:dLbl>
              <c:idx val="2"/>
              <c:layout>
                <c:manualLayout>
                  <c:x val="-2.3405966691355359E-2"/>
                  <c:y val="-0.15348858850475341"/>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arianne" panose="02000000000000000000" pitchFamily="50" charset="0"/>
                        <a:ea typeface="+mn-ea"/>
                        <a:cs typeface="+mn-cs"/>
                      </a:defRPr>
                    </a:pPr>
                    <a:r>
                      <a:rPr lang="en-US">
                        <a:solidFill>
                          <a:schemeClr val="accent4"/>
                        </a:solidFill>
                      </a:rPr>
                      <a:t>33 exploit.</a:t>
                    </a:r>
                  </a:p>
                  <a:p>
                    <a:pPr>
                      <a:defRPr>
                        <a:solidFill>
                          <a:schemeClr val="tx1"/>
                        </a:solidFill>
                        <a:latin typeface="Marianne" panose="02000000000000000000" pitchFamily="50" charset="0"/>
                      </a:defRPr>
                    </a:pPr>
                    <a:r>
                      <a:rPr lang="en-US">
                        <a:solidFill>
                          <a:schemeClr val="accent4"/>
                        </a:solidFill>
                      </a:rPr>
                      <a:t>3</a:t>
                    </a:r>
                    <a:r>
                      <a:rPr lang="en-US" baseline="0">
                        <a:solidFill>
                          <a:schemeClr val="accent4"/>
                        </a:solidFill>
                      </a:rPr>
                      <a:t> SIQO</a:t>
                    </a:r>
                  </a:p>
                  <a:p>
                    <a:pPr>
                      <a:defRPr>
                        <a:solidFill>
                          <a:schemeClr val="tx1"/>
                        </a:solidFill>
                        <a:latin typeface="Marianne" panose="02000000000000000000" pitchFamily="50" charset="0"/>
                      </a:defRPr>
                    </a:pPr>
                    <a:r>
                      <a:rPr lang="en-US" baseline="0">
                        <a:solidFill>
                          <a:schemeClr val="accent4"/>
                        </a:solidFill>
                      </a:rPr>
                      <a:t>476 ha</a:t>
                    </a:r>
                    <a:endParaRPr lang="en-US">
                      <a:solidFill>
                        <a:schemeClr val="accent4"/>
                      </a:solidFill>
                    </a:endParaRP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0.19453836150845252"/>
                      <c:h val="0.17164165800029713"/>
                    </c:manualLayout>
                  </c15:layout>
                  <c15:showDataLabelsRange val="0"/>
                </c:ext>
                <c:ext xmlns:c16="http://schemas.microsoft.com/office/drawing/2014/chart" uri="{C3380CC4-5D6E-409C-BE32-E72D297353CC}">
                  <c16:uniqueId val="{00000003-A534-400F-ABD3-734865606D6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extLst>
          </c:dLbls>
          <c:cat>
            <c:strRef>
              <c:f>'Tab-Surface-SIQO'!$C$26:$E$26</c:f>
              <c:strCache>
                <c:ptCount val="3"/>
                <c:pt idx="0">
                  <c:v>Exploitations au moins 1 SIQO</c:v>
                </c:pt>
                <c:pt idx="1">
                  <c:v>Exploitations cumulant 2 SIQO</c:v>
                </c:pt>
                <c:pt idx="2">
                  <c:v>Exploitations cumulant 3 SIQO</c:v>
                </c:pt>
              </c:strCache>
            </c:strRef>
          </c:cat>
          <c:val>
            <c:numRef>
              <c:f>'Tab-Surface-SIQO'!$C$27:$E$27</c:f>
              <c:numCache>
                <c:formatCode>General</c:formatCode>
                <c:ptCount val="3"/>
                <c:pt idx="0">
                  <c:v>464</c:v>
                </c:pt>
                <c:pt idx="1">
                  <c:v>201</c:v>
                </c:pt>
                <c:pt idx="2">
                  <c:v>33</c:v>
                </c:pt>
              </c:numCache>
            </c:numRef>
          </c:val>
          <c:extLst>
            <c:ext xmlns:c16="http://schemas.microsoft.com/office/drawing/2014/chart" uri="{C3380CC4-5D6E-409C-BE32-E72D297353CC}">
              <c16:uniqueId val="{00000000-A534-400F-ABD3-734865606D6E}"/>
            </c:ext>
          </c:extLst>
        </c:ser>
        <c:dLbls>
          <c:showLegendKey val="0"/>
          <c:showVal val="0"/>
          <c:showCatName val="0"/>
          <c:showSerName val="0"/>
          <c:showPercent val="0"/>
          <c:showBubbleSize val="0"/>
          <c:showLeaderLines val="0"/>
        </c:dLbls>
        <c:firstSliceAng val="0"/>
        <c:holeSize val="50"/>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'Repart.SIQO-dpt'!$M$13</c:f>
              <c:strCache>
                <c:ptCount val="1"/>
                <c:pt idx="0">
                  <c:v>Poids des exploitations sous SIQO*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'Repart.SIQO-dpt'!$L$14:$L$19</c:f>
              <c:strCache>
                <c:ptCount val="6"/>
                <c:pt idx="0">
                  <c:v>Calvados</c:v>
                </c:pt>
                <c:pt idx="1">
                  <c:v>Eure</c:v>
                </c:pt>
                <c:pt idx="2">
                  <c:v>Manche</c:v>
                </c:pt>
                <c:pt idx="3">
                  <c:v>Orne</c:v>
                </c:pt>
                <c:pt idx="4">
                  <c:v>Seine-Maritime</c:v>
                </c:pt>
                <c:pt idx="5">
                  <c:v>Normandie</c:v>
                </c:pt>
              </c:strCache>
            </c:strRef>
          </c:cat>
          <c:val>
            <c:numRef>
              <c:f>'Repart.SIQO-dpt'!$M$14:$M$19</c:f>
              <c:numCache>
                <c:formatCode>0%</c:formatCode>
                <c:ptCount val="6"/>
                <c:pt idx="0">
                  <c:v>0.60483870967741937</c:v>
                </c:pt>
                <c:pt idx="1">
                  <c:v>0.43367346938775508</c:v>
                </c:pt>
                <c:pt idx="2">
                  <c:v>0.46753246753246752</c:v>
                </c:pt>
                <c:pt idx="3">
                  <c:v>0.65873015873015872</c:v>
                </c:pt>
                <c:pt idx="4">
                  <c:v>0.46153846153846156</c:v>
                </c:pt>
                <c:pt idx="5">
                  <c:v>0.5385802469135802</c:v>
                </c:pt>
              </c:numCache>
            </c:numRef>
          </c:val>
          <c:extLst>
            <c:ext xmlns:c16="http://schemas.microsoft.com/office/drawing/2014/chart" uri="{C3380CC4-5D6E-409C-BE32-E72D297353CC}">
              <c16:uniqueId val="{00000000-A5E5-4C6F-9B37-1E2087ABC9AD}"/>
            </c:ext>
          </c:extLst>
        </c:ser>
        <c:ser>
          <c:idx val="1"/>
          <c:order val="1"/>
          <c:tx>
            <c:strRef>
              <c:f>'Repart.SIQO-dpt'!$N$13</c:f>
              <c:strCache>
                <c:ptCount val="1"/>
                <c:pt idx="0">
                  <c:v>BIO</c:v>
                </c:pt>
              </c:strCache>
            </c:strRef>
          </c:tx>
          <c:spPr>
            <a:solidFill>
              <a:schemeClr val="accent2"/>
            </a:solidFill>
            <a:ln>
              <a:noFill/>
            </a:ln>
            <a:effectLst/>
          </c:spPr>
          <c:invertIfNegative val="0"/>
          <c:dLbls>
            <c:dLbl>
              <c:idx val="0"/>
              <c:layout>
                <c:manualLayout>
                  <c:x val="1.5810276679841896E-2"/>
                  <c:y val="3.412969283276388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5E5-4C6F-9B37-1E2087ABC9AD}"/>
                </c:ext>
              </c:extLst>
            </c:dLbl>
            <c:dLbl>
              <c:idx val="1"/>
              <c:layout>
                <c:manualLayout>
                  <c:x val="1.355166572557872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5E5-4C6F-9B37-1E2087ABC9AD}"/>
                </c:ext>
              </c:extLst>
            </c:dLbl>
            <c:dLbl>
              <c:idx val="2"/>
              <c:layout>
                <c:manualLayout>
                  <c:x val="1.12930547713156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5E5-4C6F-9B37-1E2087ABC9AD}"/>
                </c:ext>
              </c:extLst>
            </c:dLbl>
            <c:dLbl>
              <c:idx val="3"/>
              <c:layout>
                <c:manualLayout>
                  <c:x val="9.0344438170524306E-3"/>
                  <c:y val="-3.128519035417882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5E5-4C6F-9B37-1E2087ABC9AD}"/>
                </c:ext>
              </c:extLst>
            </c:dLbl>
            <c:dLbl>
              <c:idx val="4"/>
              <c:layout>
                <c:manualLayout>
                  <c:x val="4.517221908526090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5E5-4C6F-9B37-1E2087ABC9AD}"/>
                </c:ext>
              </c:extLst>
            </c:dLbl>
            <c:dLbl>
              <c:idx val="5"/>
              <c:layout>
                <c:manualLayout>
                  <c:x val="9.034443817052347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5E5-4C6F-9B37-1E2087ABC9A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'Repart.SIQO-dpt'!$L$14:$L$19</c:f>
              <c:strCache>
                <c:ptCount val="6"/>
                <c:pt idx="0">
                  <c:v>Calvados</c:v>
                </c:pt>
                <c:pt idx="1">
                  <c:v>Eure</c:v>
                </c:pt>
                <c:pt idx="2">
                  <c:v>Manche</c:v>
                </c:pt>
                <c:pt idx="3">
                  <c:v>Orne</c:v>
                </c:pt>
                <c:pt idx="4">
                  <c:v>Seine-Maritime</c:v>
                </c:pt>
                <c:pt idx="5">
                  <c:v>Normandie</c:v>
                </c:pt>
              </c:strCache>
            </c:strRef>
          </c:cat>
          <c:val>
            <c:numRef>
              <c:f>'Repart.SIQO-dpt'!$N$14:$N$19</c:f>
              <c:numCache>
                <c:formatCode>0%</c:formatCode>
                <c:ptCount val="6"/>
                <c:pt idx="0">
                  <c:v>0.41666666666666669</c:v>
                </c:pt>
                <c:pt idx="1">
                  <c:v>0.23979591836734693</c:v>
                </c:pt>
                <c:pt idx="2">
                  <c:v>0.30389610389610389</c:v>
                </c:pt>
                <c:pt idx="3">
                  <c:v>0.4642857142857143</c:v>
                </c:pt>
                <c:pt idx="4">
                  <c:v>0.39560439560439559</c:v>
                </c:pt>
                <c:pt idx="5">
                  <c:v>0.36419753086419754</c:v>
                </c:pt>
              </c:numCache>
            </c:numRef>
          </c:val>
          <c:extLst>
            <c:ext xmlns:c16="http://schemas.microsoft.com/office/drawing/2014/chart" uri="{C3380CC4-5D6E-409C-BE32-E72D297353CC}">
              <c16:uniqueId val="{00000001-A5E5-4C6F-9B37-1E2087ABC9AD}"/>
            </c:ext>
          </c:extLst>
        </c:ser>
        <c:ser>
          <c:idx val="2"/>
          <c:order val="2"/>
          <c:tx>
            <c:strRef>
              <c:f>'Repart.SIQO-dpt'!$O$13</c:f>
              <c:strCache>
                <c:ptCount val="1"/>
                <c:pt idx="0">
                  <c:v>AOC/AOP</c:v>
                </c:pt>
              </c:strCache>
            </c:strRef>
          </c:tx>
          <c:spPr>
            <a:solidFill>
              <a:schemeClr val="accent3"/>
            </a:solidFill>
            <a:ln>
              <a:noFill/>
            </a:ln>
            <a:effectLst/>
          </c:spPr>
          <c:invertIfNegative val="0"/>
          <c:dLbls>
            <c:dLbl>
              <c:idx val="0"/>
              <c:layout>
                <c:manualLayout>
                  <c:x val="1.5810276679841896E-2"/>
                  <c:y val="6.825938566552838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5E5-4C6F-9B37-1E2087ABC9AD}"/>
                </c:ext>
              </c:extLst>
            </c:dLbl>
            <c:dLbl>
              <c:idx val="1"/>
              <c:layout>
                <c:manualLayout>
                  <c:x val="1.355166572557877E-2"/>
                  <c:y val="-6.257038070835764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5E5-4C6F-9B37-1E2087ABC9AD}"/>
                </c:ext>
              </c:extLst>
            </c:dLbl>
            <c:dLbl>
              <c:idx val="3"/>
              <c:layout>
                <c:manualLayout>
                  <c:x val="9.034443817052430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E4-432D-B712-080BB28B4AB3}"/>
                </c:ext>
              </c:extLst>
            </c:dLbl>
            <c:dLbl>
              <c:idx val="4"/>
              <c:layout>
                <c:manualLayout>
                  <c:x val="6.7758328627893849E-3"/>
                  <c:y val="-1.3159451934270725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9E4-432D-B712-080BB28B4AB3}"/>
                </c:ext>
              </c:extLst>
            </c:dLbl>
            <c:dLbl>
              <c:idx val="5"/>
              <c:layout>
                <c:manualLayout>
                  <c:x val="1.129305477131564E-2"/>
                  <c:y val="-3.41296928327645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5E5-4C6F-9B37-1E2087ABC9A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'Repart.SIQO-dpt'!$L$14:$L$19</c:f>
              <c:strCache>
                <c:ptCount val="6"/>
                <c:pt idx="0">
                  <c:v>Calvados</c:v>
                </c:pt>
                <c:pt idx="1">
                  <c:v>Eure</c:v>
                </c:pt>
                <c:pt idx="2">
                  <c:v>Manche</c:v>
                </c:pt>
                <c:pt idx="3">
                  <c:v>Orne</c:v>
                </c:pt>
                <c:pt idx="4">
                  <c:v>Seine-Maritime</c:v>
                </c:pt>
                <c:pt idx="5">
                  <c:v>Normandie</c:v>
                </c:pt>
              </c:strCache>
            </c:strRef>
          </c:cat>
          <c:val>
            <c:numRef>
              <c:f>'Repart.SIQO-dpt'!$O$14:$O$19</c:f>
              <c:numCache>
                <c:formatCode>0%</c:formatCode>
                <c:ptCount val="6"/>
                <c:pt idx="0">
                  <c:v>0.35752688172043012</c:v>
                </c:pt>
                <c:pt idx="1">
                  <c:v>0.20408163265306123</c:v>
                </c:pt>
                <c:pt idx="2">
                  <c:v>0.19220779220779222</c:v>
                </c:pt>
                <c:pt idx="3">
                  <c:v>0.38095238095238093</c:v>
                </c:pt>
                <c:pt idx="4">
                  <c:v>0.13186813186813187</c:v>
                </c:pt>
                <c:pt idx="5">
                  <c:v>0.27391975308641975</c:v>
                </c:pt>
              </c:numCache>
            </c:numRef>
          </c:val>
          <c:extLst>
            <c:ext xmlns:c16="http://schemas.microsoft.com/office/drawing/2014/chart" uri="{C3380CC4-5D6E-409C-BE32-E72D297353CC}">
              <c16:uniqueId val="{00000002-A5E5-4C6F-9B37-1E2087ABC9AD}"/>
            </c:ext>
          </c:extLst>
        </c:ser>
        <c:ser>
          <c:idx val="3"/>
          <c:order val="3"/>
          <c:tx>
            <c:strRef>
              <c:f>'Repart.SIQO-dpt'!$P$13</c:f>
              <c:strCache>
                <c:ptCount val="1"/>
                <c:pt idx="0">
                  <c:v>Indication Géographique Protégée (IGP)</c:v>
                </c:pt>
              </c:strCache>
            </c:strRef>
          </c:tx>
          <c:spPr>
            <a:solidFill>
              <a:schemeClr val="accent4"/>
            </a:solidFill>
            <a:ln>
              <a:noFill/>
            </a:ln>
            <a:effectLst/>
          </c:spPr>
          <c:invertIfNegative val="0"/>
          <c:dLbls>
            <c:dLbl>
              <c:idx val="3"/>
              <c:layout>
                <c:manualLayout>
                  <c:x val="9.034443817052512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9E4-432D-B712-080BB28B4AB3}"/>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'Repart.SIQO-dpt'!$L$14:$L$19</c:f>
              <c:strCache>
                <c:ptCount val="6"/>
                <c:pt idx="0">
                  <c:v>Calvados</c:v>
                </c:pt>
                <c:pt idx="1">
                  <c:v>Eure</c:v>
                </c:pt>
                <c:pt idx="2">
                  <c:v>Manche</c:v>
                </c:pt>
                <c:pt idx="3">
                  <c:v>Orne</c:v>
                </c:pt>
                <c:pt idx="4">
                  <c:v>Seine-Maritime</c:v>
                </c:pt>
                <c:pt idx="5">
                  <c:v>Normandie</c:v>
                </c:pt>
              </c:strCache>
            </c:strRef>
          </c:cat>
          <c:val>
            <c:numRef>
              <c:f>'Repart.SIQO-dpt'!$P$14:$P$19</c:f>
              <c:numCache>
                <c:formatCode>0%</c:formatCode>
                <c:ptCount val="6"/>
                <c:pt idx="0">
                  <c:v>9.1397849462365593E-2</c:v>
                </c:pt>
                <c:pt idx="1">
                  <c:v>9.1836734693877556E-2</c:v>
                </c:pt>
                <c:pt idx="2">
                  <c:v>5.9740259740259739E-2</c:v>
                </c:pt>
                <c:pt idx="3">
                  <c:v>0.12301587301587301</c:v>
                </c:pt>
                <c:pt idx="4">
                  <c:v>4.3956043956043959E-2</c:v>
                </c:pt>
                <c:pt idx="5">
                  <c:v>8.4876543209876545E-2</c:v>
                </c:pt>
              </c:numCache>
            </c:numRef>
          </c:val>
          <c:extLst>
            <c:ext xmlns:c16="http://schemas.microsoft.com/office/drawing/2014/chart" uri="{C3380CC4-5D6E-409C-BE32-E72D297353CC}">
              <c16:uniqueId val="{00000003-A5E5-4C6F-9B37-1E2087ABC9AD}"/>
            </c:ext>
          </c:extLst>
        </c:ser>
        <c:ser>
          <c:idx val="4"/>
          <c:order val="4"/>
          <c:tx>
            <c:strRef>
              <c:f>'Repart.SIQO-dpt'!$Q$13</c:f>
              <c:strCache>
                <c:ptCount val="1"/>
                <c:pt idx="0">
                  <c:v>Autres**</c:v>
                </c:pt>
              </c:strCache>
            </c:strRef>
          </c:tx>
          <c:spPr>
            <a:solidFill>
              <a:schemeClr val="accent6">
                <a:lumMod val="75000"/>
              </a:schemeClr>
            </a:solidFill>
            <a:ln>
              <a:noFill/>
            </a:ln>
            <a:effectLst/>
          </c:spPr>
          <c:invertIfNegative val="0"/>
          <c:dLbls>
            <c:dLbl>
              <c:idx val="5"/>
              <c:layout>
                <c:manualLayout>
                  <c:x val="9.0344438170525121E-3"/>
                  <c:y val="3.41296928327645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5E5-4C6F-9B37-1E2087ABC9A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'Repart.SIQO-dpt'!$L$14:$L$19</c:f>
              <c:strCache>
                <c:ptCount val="6"/>
                <c:pt idx="0">
                  <c:v>Calvados</c:v>
                </c:pt>
                <c:pt idx="1">
                  <c:v>Eure</c:v>
                </c:pt>
                <c:pt idx="2">
                  <c:v>Manche</c:v>
                </c:pt>
                <c:pt idx="3">
                  <c:v>Orne</c:v>
                </c:pt>
                <c:pt idx="4">
                  <c:v>Seine-Maritime</c:v>
                </c:pt>
                <c:pt idx="5">
                  <c:v>Normandie</c:v>
                </c:pt>
              </c:strCache>
            </c:strRef>
          </c:cat>
          <c:val>
            <c:numRef>
              <c:f>'Repart.SIQO-dpt'!$Q$14:$Q$19</c:f>
              <c:numCache>
                <c:formatCode>0%</c:formatCode>
                <c:ptCount val="6"/>
                <c:pt idx="0">
                  <c:v>1.8817204301075269E-2</c:v>
                </c:pt>
                <c:pt idx="1">
                  <c:v>3.0612244897959183E-2</c:v>
                </c:pt>
                <c:pt idx="2">
                  <c:v>2.3376623376623377E-2</c:v>
                </c:pt>
                <c:pt idx="3">
                  <c:v>1.5873015873015872E-2</c:v>
                </c:pt>
                <c:pt idx="4">
                  <c:v>2.197802197802198E-2</c:v>
                </c:pt>
                <c:pt idx="5">
                  <c:v>2.1604938271604937E-2</c:v>
                </c:pt>
              </c:numCache>
            </c:numRef>
          </c:val>
          <c:extLst>
            <c:ext xmlns:c16="http://schemas.microsoft.com/office/drawing/2014/chart" uri="{C3380CC4-5D6E-409C-BE32-E72D297353CC}">
              <c16:uniqueId val="{00000004-A5E5-4C6F-9B37-1E2087ABC9AD}"/>
            </c:ext>
          </c:extLst>
        </c:ser>
        <c:dLbls>
          <c:showLegendKey val="0"/>
          <c:showVal val="0"/>
          <c:showCatName val="0"/>
          <c:showSerName val="0"/>
          <c:showPercent val="0"/>
          <c:showBubbleSize val="0"/>
        </c:dLbls>
        <c:gapWidth val="219"/>
        <c:overlap val="-27"/>
        <c:axId val="557173440"/>
        <c:axId val="557170816"/>
      </c:barChart>
      <c:catAx>
        <c:axId val="557173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557170816"/>
        <c:crosses val="autoZero"/>
        <c:auto val="1"/>
        <c:lblAlgn val="ctr"/>
        <c:lblOffset val="100"/>
        <c:noMultiLvlLbl val="0"/>
      </c:catAx>
      <c:valAx>
        <c:axId val="5571708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557173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4-9BDE-4277-8A74-B9299B568F8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5-9BDE-4277-8A74-B9299B568F82}"/>
              </c:ext>
            </c:extLst>
          </c:dPt>
          <c:dPt>
            <c:idx val="2"/>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9BDE-4277-8A74-B9299B568F8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9BDE-4277-8A74-B9299B568F82}"/>
              </c:ext>
            </c:extLst>
          </c:dPt>
          <c:dPt>
            <c:idx val="4"/>
            <c:bubble3D val="0"/>
            <c:spPr>
              <a:solidFill>
                <a:schemeClr val="bg2">
                  <a:lumMod val="50000"/>
                </a:schemeClr>
              </a:solidFill>
              <a:ln w="19050">
                <a:solidFill>
                  <a:schemeClr val="lt1"/>
                </a:solidFill>
              </a:ln>
              <a:effectLst/>
            </c:spPr>
            <c:extLst>
              <c:ext xmlns:c16="http://schemas.microsoft.com/office/drawing/2014/chart" uri="{C3380CC4-5D6E-409C-BE32-E72D297353CC}">
                <c16:uniqueId val="{00000002-9BDE-4277-8A74-B9299B568F82}"/>
              </c:ext>
            </c:extLst>
          </c:dPt>
          <c:dLbls>
            <c:dLbl>
              <c:idx val="0"/>
              <c:layout>
                <c:manualLayout>
                  <c:x val="-0.13314329467029498"/>
                  <c:y val="5.3454659227199245E-3"/>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DE-4277-8A74-B9299B568F82}"/>
                </c:ext>
              </c:extLst>
            </c:dLbl>
            <c:dLbl>
              <c:idx val="1"/>
              <c:layout>
                <c:manualLayout>
                  <c:x val="5.1269672105704267E-2"/>
                  <c:y val="-0.1451201960682066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DE-4277-8A74-B9299B568F82}"/>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DE-4277-8A74-B9299B568F82}"/>
                </c:ext>
              </c:extLst>
            </c:dLbl>
            <c:dLbl>
              <c:idx val="3"/>
              <c:layout>
                <c:manualLayout>
                  <c:x val="5.5292559520730082E-2"/>
                  <c:y val="-1.91437659696511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BDE-4277-8A74-B9299B568F82}"/>
                </c:ext>
              </c:extLst>
            </c:dLbl>
            <c:dLbl>
              <c:idx val="4"/>
              <c:layout>
                <c:manualLayout>
                  <c:x val="8.6200813268906426E-2"/>
                  <c:y val="7.3643427021953381E-2"/>
                </c:manualLayout>
              </c:layout>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BDE-4277-8A74-B9299B568F8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s>
          <c:cat>
            <c:strRef>
              <c:f>Devenir!$B$27:$B$31</c:f>
              <c:strCache>
                <c:ptCount val="5"/>
                <c:pt idx="0">
                  <c:v>Pas de départ du chef ou coexploitant envisagé dans l'immédiat</c:v>
                </c:pt>
                <c:pt idx="1">
                  <c:v>Reprise par un coexploitant, un membre de la famille ou un tiers</c:v>
                </c:pt>
                <c:pt idx="2">
                  <c:v>Disparition au profit de l'agrandissement d'une ou plusieurs autres exploitations</c:v>
                </c:pt>
                <c:pt idx="3">
                  <c:v>Disparition des terres au profit d'un usage non agricole</c:v>
                </c:pt>
                <c:pt idx="4">
                  <c:v>Ne sait pas</c:v>
                </c:pt>
              </c:strCache>
            </c:strRef>
          </c:cat>
          <c:val>
            <c:numRef>
              <c:f>Devenir!$C$27:$C$31</c:f>
              <c:numCache>
                <c:formatCode>General</c:formatCode>
                <c:ptCount val="5"/>
                <c:pt idx="0">
                  <c:v>152</c:v>
                </c:pt>
                <c:pt idx="1">
                  <c:v>88</c:v>
                </c:pt>
                <c:pt idx="2">
                  <c:v>15</c:v>
                </c:pt>
                <c:pt idx="3">
                  <c:v>5</c:v>
                </c:pt>
                <c:pt idx="4">
                  <c:v>99</c:v>
                </c:pt>
              </c:numCache>
            </c:numRef>
          </c:val>
          <c:extLst>
            <c:ext xmlns:c16="http://schemas.microsoft.com/office/drawing/2014/chart" uri="{C3380CC4-5D6E-409C-BE32-E72D297353CC}">
              <c16:uniqueId val="{00000000-9BDE-4277-8A74-B9299B568F8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B081-46BE-BAEA-60DAF2D0A52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4-B081-46BE-BAEA-60DAF2D0A528}"/>
              </c:ext>
            </c:extLst>
          </c:dPt>
          <c:dPt>
            <c:idx val="2"/>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2-B081-46BE-BAEA-60DAF2D0A52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C-439E-B658-2070AB50AE00}"/>
              </c:ext>
            </c:extLst>
          </c:dPt>
          <c:dPt>
            <c:idx val="4"/>
            <c:bubble3D val="0"/>
            <c:spPr>
              <a:solidFill>
                <a:schemeClr val="bg2">
                  <a:lumMod val="50000"/>
                </a:schemeClr>
              </a:solidFill>
              <a:ln w="19050">
                <a:solidFill>
                  <a:schemeClr val="lt1"/>
                </a:solidFill>
              </a:ln>
              <a:effectLst/>
            </c:spPr>
            <c:extLst>
              <c:ext xmlns:c16="http://schemas.microsoft.com/office/drawing/2014/chart" uri="{C3380CC4-5D6E-409C-BE32-E72D297353CC}">
                <c16:uniqueId val="{00000001-B081-46BE-BAEA-60DAF2D0A528}"/>
              </c:ext>
            </c:extLst>
          </c:dPt>
          <c:dLbls>
            <c:dLbl>
              <c:idx val="0"/>
              <c:layout>
                <c:manualLayout>
                  <c:x val="-0.11937979702046361"/>
                  <c:y val="7.9023692666219419E-2"/>
                </c:manualLayout>
              </c:layout>
              <c:tx>
                <c:rich>
                  <a:bodyPr/>
                  <a:lstStyle/>
                  <a:p>
                    <a:fld id="{2FC7071B-E837-4447-8C53-4B8D55B12FF7}" type="VALUE">
                      <a:rPr lang="en-US"/>
                      <a:pPr/>
                      <a:t>[VALEUR]</a:t>
                    </a:fld>
                    <a:r>
                      <a:rPr lang="en-US"/>
                      <a:t> ha </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B081-46BE-BAEA-60DAF2D0A528}"/>
                </c:ext>
              </c:extLst>
            </c:dLbl>
            <c:dLbl>
              <c:idx val="1"/>
              <c:tx>
                <c:rich>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arianne" panose="02000000000000000000" pitchFamily="50" charset="0"/>
                        <a:ea typeface="+mn-ea"/>
                        <a:cs typeface="+mn-cs"/>
                      </a:defRPr>
                    </a:pPr>
                    <a:fld id="{25DE0D7B-A0F8-42E8-ABFD-F616F2AEEEDF}" type="VALUE">
                      <a:rPr lang="en-US">
                        <a:solidFill>
                          <a:schemeClr val="tx1"/>
                        </a:solidFill>
                      </a:rPr>
                      <a:pPr>
                        <a:defRPr b="1">
                          <a:solidFill>
                            <a:schemeClr val="tx1"/>
                          </a:solidFill>
                          <a:latin typeface="Marianne" panose="02000000000000000000" pitchFamily="50" charset="0"/>
                        </a:defRPr>
                      </a:pPr>
                      <a:t>[VALEUR]</a:t>
                    </a:fld>
                    <a:r>
                      <a:rPr lang="en-US">
                        <a:solidFill>
                          <a:schemeClr val="tx1"/>
                        </a:solidFill>
                      </a:rPr>
                      <a:t> ha</a:t>
                    </a: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B081-46BE-BAEA-60DAF2D0A528}"/>
                </c:ext>
              </c:extLst>
            </c:dLbl>
            <c:dLbl>
              <c:idx val="2"/>
              <c:tx>
                <c:rich>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arianne" panose="02000000000000000000" pitchFamily="50" charset="0"/>
                        <a:ea typeface="+mn-ea"/>
                        <a:cs typeface="+mn-cs"/>
                      </a:defRPr>
                    </a:pPr>
                    <a:fld id="{47E70572-3183-4A6D-B66E-FBE2E398EE86}" type="VALUE">
                      <a:rPr lang="en-US">
                        <a:solidFill>
                          <a:schemeClr val="tx1"/>
                        </a:solidFill>
                      </a:rPr>
                      <a:pPr>
                        <a:defRPr b="1">
                          <a:solidFill>
                            <a:schemeClr val="tx1"/>
                          </a:solidFill>
                          <a:latin typeface="Marianne" panose="02000000000000000000" pitchFamily="50" charset="0"/>
                        </a:defRPr>
                      </a:pPr>
                      <a:t>[VALEUR]</a:t>
                    </a:fld>
                    <a:r>
                      <a:rPr lang="en-US">
                        <a:solidFill>
                          <a:schemeClr val="tx1"/>
                        </a:solidFill>
                      </a:rPr>
                      <a:t> ha </a:t>
                    </a:r>
                  </a:p>
                </c:rich>
              </c:tx>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arianne" panose="02000000000000000000" pitchFamily="50" charset="0"/>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B081-46BE-BAEA-60DAF2D0A528}"/>
                </c:ext>
              </c:extLst>
            </c:dLbl>
            <c:dLbl>
              <c:idx val="4"/>
              <c:layout>
                <c:manualLayout>
                  <c:x val="0.17137635144835506"/>
                  <c:y val="-4.8604922142579672E-2"/>
                </c:manualLayout>
              </c:layout>
              <c:tx>
                <c:rich>
                  <a:bodyPr/>
                  <a:lstStyle/>
                  <a:p>
                    <a:fld id="{06F793C6-31F2-46E9-A229-539212C7D251}" type="VALUE">
                      <a:rPr lang="en-US"/>
                      <a:pPr/>
                      <a:t>[VALEUR]</a:t>
                    </a:fld>
                    <a:r>
                      <a:rPr lang="en-US"/>
                      <a:t> ha</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B081-46BE-BAEA-60DAF2D0A528}"/>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arianne" panose="02000000000000000000" pitchFamily="50" charset="0"/>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s>
          <c:cat>
            <c:strRef>
              <c:f>Devenir!$B$34:$B$38</c:f>
              <c:strCache>
                <c:ptCount val="5"/>
                <c:pt idx="0">
                  <c:v>Pas de départ du chef ou coexploitant envisagé dans l'immédiat</c:v>
                </c:pt>
                <c:pt idx="1">
                  <c:v>Reprise par un coexploitant, un membre de la famille ou un tiers</c:v>
                </c:pt>
                <c:pt idx="2">
                  <c:v>Disparition au profit de l'agrandissement d'une ou plusieurs autres exploitations</c:v>
                </c:pt>
                <c:pt idx="3">
                  <c:v>Disparition des terres au profit d'un usage non agricole</c:v>
                </c:pt>
                <c:pt idx="4">
                  <c:v>Ne sait pas</c:v>
                </c:pt>
              </c:strCache>
            </c:strRef>
          </c:cat>
          <c:val>
            <c:numRef>
              <c:f>Devenir!$C$34:$C$38</c:f>
              <c:numCache>
                <c:formatCode>#,##0</c:formatCode>
                <c:ptCount val="5"/>
                <c:pt idx="0">
                  <c:v>672.7700000000001</c:v>
                </c:pt>
                <c:pt idx="1">
                  <c:v>572.47</c:v>
                </c:pt>
                <c:pt idx="2">
                  <c:v>57.779999999999994</c:v>
                </c:pt>
                <c:pt idx="3">
                  <c:v>2.95</c:v>
                </c:pt>
                <c:pt idx="4">
                  <c:v>1118.1399999999999</c:v>
                </c:pt>
              </c:numCache>
            </c:numRef>
          </c:val>
          <c:extLst>
            <c:ext xmlns:c16="http://schemas.microsoft.com/office/drawing/2014/chart" uri="{C3380CC4-5D6E-409C-BE32-E72D297353CC}">
              <c16:uniqueId val="{00000000-B081-46BE-BAEA-60DAF2D0A52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Evolution_prix!$M$9</c:f>
              <c:strCache>
                <c:ptCount val="1"/>
                <c:pt idx="0">
                  <c:v>Indice</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dLbls>
            <c:dLbl>
              <c:idx val="4"/>
              <c:layout>
                <c:manualLayout>
                  <c:x val="-5.5569180457413119E-3"/>
                  <c:y val="7.8703703703703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E9A-4C37-AA2B-59B476D026EA}"/>
                </c:ext>
              </c:extLst>
            </c:dLbl>
            <c:dLbl>
              <c:idx val="5"/>
              <c:layout>
                <c:manualLayout>
                  <c:x val="-3.0563049251577316E-2"/>
                  <c:y val="-8.3333333333333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E9A-4C37-AA2B-59B476D026E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1">
                        <a:lumMod val="50000"/>
                      </a:schemeClr>
                    </a:solidFill>
                    <a:latin typeface="Marianne" panose="02000000000000000000" pitchFamily="50"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Evolution_prix!$L$10:$L$15</c:f>
              <c:numCache>
                <c:formatCode>General</c:formatCode>
                <c:ptCount val="6"/>
                <c:pt idx="0">
                  <c:v>2020</c:v>
                </c:pt>
                <c:pt idx="1">
                  <c:v>2021</c:v>
                </c:pt>
                <c:pt idx="2">
                  <c:v>2022</c:v>
                </c:pt>
                <c:pt idx="3">
                  <c:v>2023</c:v>
                </c:pt>
                <c:pt idx="4">
                  <c:v>2024</c:v>
                </c:pt>
                <c:pt idx="5">
                  <c:v>2025</c:v>
                </c:pt>
              </c:numCache>
            </c:numRef>
          </c:xVal>
          <c:yVal>
            <c:numRef>
              <c:f>Evolution_prix!$M$10:$M$15</c:f>
              <c:numCache>
                <c:formatCode>General</c:formatCode>
                <c:ptCount val="6"/>
                <c:pt idx="0">
                  <c:v>100</c:v>
                </c:pt>
                <c:pt idx="1">
                  <c:v>139.69999999999999</c:v>
                </c:pt>
                <c:pt idx="2">
                  <c:v>84.7</c:v>
                </c:pt>
                <c:pt idx="3">
                  <c:v>121.7</c:v>
                </c:pt>
                <c:pt idx="4">
                  <c:v>152.30000000000001</c:v>
                </c:pt>
                <c:pt idx="5">
                  <c:v>147</c:v>
                </c:pt>
              </c:numCache>
            </c:numRef>
          </c:yVal>
          <c:smooth val="0"/>
          <c:extLst>
            <c:ext xmlns:c16="http://schemas.microsoft.com/office/drawing/2014/chart" uri="{C3380CC4-5D6E-409C-BE32-E72D297353CC}">
              <c16:uniqueId val="{00000000-FE9A-4C37-AA2B-59B476D026EA}"/>
            </c:ext>
          </c:extLst>
        </c:ser>
        <c:dLbls>
          <c:showLegendKey val="0"/>
          <c:showVal val="0"/>
          <c:showCatName val="0"/>
          <c:showSerName val="0"/>
          <c:showPercent val="0"/>
          <c:showBubbleSize val="0"/>
        </c:dLbls>
        <c:axId val="624803056"/>
        <c:axId val="624802224"/>
      </c:scatterChart>
      <c:valAx>
        <c:axId val="624803056"/>
        <c:scaling>
          <c:orientation val="minMax"/>
          <c:max val="2025"/>
          <c:min val="202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624802224"/>
        <c:crosses val="autoZero"/>
        <c:crossBetween val="midCat"/>
      </c:valAx>
      <c:valAx>
        <c:axId val="624802224"/>
        <c:scaling>
          <c:orientation val="minMax"/>
          <c:min val="6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50" charset="0"/>
                <a:ea typeface="+mn-ea"/>
                <a:cs typeface="+mn-cs"/>
              </a:defRPr>
            </a:pPr>
            <a:endParaRPr lang="fr-FR"/>
          </a:p>
        </c:txPr>
        <c:crossAx val="62480305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33617</xdr:rowOff>
    </xdr:from>
    <xdr:to>
      <xdr:col>2</xdr:col>
      <xdr:colOff>2268855</xdr:colOff>
      <xdr:row>8</xdr:row>
      <xdr:rowOff>153146</xdr:rowOff>
    </xdr:to>
    <xdr:sp macro="" textlink="">
      <xdr:nvSpPr>
        <xdr:cNvPr id="4" name="AutoShape 1" descr="imap://edouard%2Epaillette%2Eagri%2E-%2Esrise%2Edraaf-normandie%2Eagri@amelie.s2.m2.e2.rie.gouv.fr:993/fetch%3EUID%3E/Boite%20partag%26AOk-e/srise.draaf-normandie.agri/%26AMk-l%26AOk-ments%20envoy%26AOk-s%3E245?part=1.2">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0" y="255867"/>
          <a:ext cx="5889625" cy="171337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18</xdr:row>
      <xdr:rowOff>0</xdr:rowOff>
    </xdr:from>
    <xdr:to>
      <xdr:col>16</xdr:col>
      <xdr:colOff>647700</xdr:colOff>
      <xdr:row>19</xdr:row>
      <xdr:rowOff>558592</xdr:rowOff>
    </xdr:to>
    <xdr:sp macro="" textlink="">
      <xdr:nvSpPr>
        <xdr:cNvPr id="5" name="AutoShape 2" descr="imap://edouard%2Epaillette%2Eagri%2E-%2Esrise%2Edraaf-normandie%2Eagri@amelie.s2.m2.e2.rie.gouv.fr:993/fetch%3EUID%3E/Boite%20partag%26AOk-e/srise.draaf-normandie.agri/%26AMk-l%26AOk-ments%20envoy%26AOk-s%3E245?part=1.2">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5767050" y="5060950"/>
          <a:ext cx="5981700" cy="12696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2</xdr:col>
      <xdr:colOff>2076725</xdr:colOff>
      <xdr:row>9</xdr:row>
      <xdr:rowOff>17489</xdr:rowOff>
    </xdr:to>
    <xdr:pic>
      <xdr:nvPicPr>
        <xdr:cNvPr id="6" name="Imag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676540" cy="2021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41275</xdr:colOff>
      <xdr:row>4</xdr:row>
      <xdr:rowOff>31750</xdr:rowOff>
    </xdr:from>
    <xdr:to>
      <xdr:col>7</xdr:col>
      <xdr:colOff>584200</xdr:colOff>
      <xdr:row>21</xdr:row>
      <xdr:rowOff>12700</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0.37614</cdr:x>
      <cdr:y>0.38567</cdr:y>
    </cdr:from>
    <cdr:to>
      <cdr:x>0.62205</cdr:x>
      <cdr:y>0.58874</cdr:y>
    </cdr:to>
    <cdr:sp macro="" textlink="">
      <cdr:nvSpPr>
        <cdr:cNvPr id="2" name="ZoneTexte 1"/>
        <cdr:cNvSpPr txBox="1"/>
      </cdr:nvSpPr>
      <cdr:spPr>
        <a:xfrm xmlns:a="http://schemas.openxmlformats.org/drawingml/2006/main">
          <a:off x="1971675" y="1435100"/>
          <a:ext cx="1289050" cy="755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0.38946</cdr:x>
      <cdr:y>0.38396</cdr:y>
    </cdr:from>
    <cdr:to>
      <cdr:x>0.61841</cdr:x>
      <cdr:y>0.68601</cdr:y>
    </cdr:to>
    <cdr:sp macro="" textlink="">
      <cdr:nvSpPr>
        <cdr:cNvPr id="3" name="ZoneTexte 2"/>
        <cdr:cNvSpPr txBox="1"/>
      </cdr:nvSpPr>
      <cdr:spPr>
        <a:xfrm xmlns:a="http://schemas.openxmlformats.org/drawingml/2006/main">
          <a:off x="2041525" y="1428750"/>
          <a:ext cx="1200150" cy="11239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900">
              <a:solidFill>
                <a:schemeClr val="tx1"/>
              </a:solidFill>
              <a:latin typeface="Marianne" panose="02000000000000000000" pitchFamily="50" charset="0"/>
            </a:rPr>
            <a:t>Production totale</a:t>
          </a:r>
        </a:p>
        <a:p xmlns:a="http://schemas.openxmlformats.org/drawingml/2006/main">
          <a:pPr algn="ctr"/>
          <a:r>
            <a:rPr lang="fr-FR" sz="900">
              <a:latin typeface="Marianne" panose="02000000000000000000" pitchFamily="50" charset="0"/>
            </a:rPr>
            <a:t>française</a:t>
          </a:r>
        </a:p>
        <a:p xmlns:a="http://schemas.openxmlformats.org/drawingml/2006/main">
          <a:pPr algn="ctr"/>
          <a:endParaRPr lang="fr-FR" sz="900">
            <a:latin typeface="Marianne" panose="02000000000000000000" pitchFamily="50" charset="0"/>
          </a:endParaRPr>
        </a:p>
        <a:p xmlns:a="http://schemas.openxmlformats.org/drawingml/2006/main">
          <a:pPr algn="ctr"/>
          <a:r>
            <a:rPr lang="fr-FR" sz="900" b="1" baseline="0">
              <a:latin typeface="Marianne" panose="02000000000000000000" pitchFamily="50" charset="0"/>
            </a:rPr>
            <a:t>3 836 921</a:t>
          </a:r>
          <a:r>
            <a:rPr lang="fr-FR" sz="900" b="1">
              <a:latin typeface="Marianne" panose="02000000000000000000" pitchFamily="50" charset="0"/>
            </a:rPr>
            <a:t> q</a:t>
          </a:r>
        </a:p>
        <a:p xmlns:a="http://schemas.openxmlformats.org/drawingml/2006/main">
          <a:pPr algn="ctr"/>
          <a:endParaRPr lang="fr-FR" sz="900">
            <a:latin typeface="Marianne" panose="02000000000000000000" pitchFamily="50" charset="0"/>
          </a:endParaRPr>
        </a:p>
        <a:p xmlns:a="http://schemas.openxmlformats.org/drawingml/2006/main">
          <a:pPr algn="ctr"/>
          <a:r>
            <a:rPr lang="fr-FR" sz="900">
              <a:latin typeface="Marianne" panose="02000000000000000000" pitchFamily="50" charset="0"/>
            </a:rPr>
            <a:t>2025</a:t>
          </a:r>
        </a:p>
      </cdr:txBody>
    </cdr:sp>
  </cdr:relSizeAnchor>
  <cdr:relSizeAnchor xmlns:cdr="http://schemas.openxmlformats.org/drawingml/2006/chartDrawing">
    <cdr:from>
      <cdr:x>0.74197</cdr:x>
      <cdr:y>0.71843</cdr:y>
    </cdr:from>
    <cdr:to>
      <cdr:x>0.78316</cdr:x>
      <cdr:y>0.75256</cdr:y>
    </cdr:to>
    <cdr:cxnSp macro="">
      <cdr:nvCxnSpPr>
        <cdr:cNvPr id="5" name="Connecteur droit avec flèche 4">
          <a:extLst xmlns:a="http://schemas.openxmlformats.org/drawingml/2006/main">
            <a:ext uri="{FF2B5EF4-FFF2-40B4-BE49-F238E27FC236}">
              <a16:creationId xmlns:a16="http://schemas.microsoft.com/office/drawing/2014/main" id="{AD1D43C6-B7BB-419A-A77A-924705FB3097}"/>
            </a:ext>
          </a:extLst>
        </cdr:cNvPr>
        <cdr:cNvCxnSpPr/>
      </cdr:nvCxnSpPr>
      <cdr:spPr>
        <a:xfrm xmlns:a="http://schemas.openxmlformats.org/drawingml/2006/main">
          <a:off x="3889375" y="2673350"/>
          <a:ext cx="215900" cy="12700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0.09388</cdr:x>
      <cdr:y>0.12116</cdr:y>
    </cdr:from>
    <cdr:to>
      <cdr:x>0.27801</cdr:x>
      <cdr:y>0.2116</cdr:y>
    </cdr:to>
    <cdr:sp macro="" textlink="">
      <cdr:nvSpPr>
        <cdr:cNvPr id="6" name="ZoneTexte 5"/>
        <cdr:cNvSpPr txBox="1"/>
      </cdr:nvSpPr>
      <cdr:spPr>
        <a:xfrm xmlns:a="http://schemas.openxmlformats.org/drawingml/2006/main">
          <a:off x="492125" y="450850"/>
          <a:ext cx="965200" cy="336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b="1">
              <a:solidFill>
                <a:schemeClr val="accent4">
                  <a:lumMod val="75000"/>
                </a:schemeClr>
              </a:solidFill>
              <a:latin typeface="Marianne" panose="02000000000000000000" pitchFamily="50" charset="0"/>
            </a:rPr>
            <a:t>313</a:t>
          </a:r>
          <a:r>
            <a:rPr lang="fr-FR" sz="900" b="1" baseline="0">
              <a:solidFill>
                <a:schemeClr val="accent4">
                  <a:lumMod val="75000"/>
                </a:schemeClr>
              </a:solidFill>
              <a:latin typeface="Marianne" panose="02000000000000000000" pitchFamily="50" charset="0"/>
            </a:rPr>
            <a:t> 079</a:t>
          </a:r>
          <a:r>
            <a:rPr lang="fr-FR" sz="900" b="1">
              <a:solidFill>
                <a:schemeClr val="accent4">
                  <a:lumMod val="75000"/>
                </a:schemeClr>
              </a:solidFill>
              <a:latin typeface="Marianne" panose="02000000000000000000" pitchFamily="50" charset="0"/>
            </a:rPr>
            <a:t> q</a:t>
          </a:r>
        </a:p>
      </cdr:txBody>
    </cdr:sp>
  </cdr:relSizeAnchor>
  <cdr:relSizeAnchor xmlns:cdr="http://schemas.openxmlformats.org/drawingml/2006/chartDrawing">
    <cdr:from>
      <cdr:x>0.22229</cdr:x>
      <cdr:y>0.18259</cdr:y>
    </cdr:from>
    <cdr:to>
      <cdr:x>0.27075</cdr:x>
      <cdr:y>0.22014</cdr:y>
    </cdr:to>
    <cdr:cxnSp macro="">
      <cdr:nvCxnSpPr>
        <cdr:cNvPr id="8" name="Connecteur droit avec flèche 7">
          <a:extLst xmlns:a="http://schemas.openxmlformats.org/drawingml/2006/main">
            <a:ext uri="{FF2B5EF4-FFF2-40B4-BE49-F238E27FC236}">
              <a16:creationId xmlns:a16="http://schemas.microsoft.com/office/drawing/2014/main" id="{E751F329-179C-4D90-9196-C2CFA404885E}"/>
            </a:ext>
          </a:extLst>
        </cdr:cNvPr>
        <cdr:cNvCxnSpPr/>
      </cdr:nvCxnSpPr>
      <cdr:spPr>
        <a:xfrm xmlns:a="http://schemas.openxmlformats.org/drawingml/2006/main" flipH="1" flipV="1">
          <a:off x="1165225" y="679450"/>
          <a:ext cx="254000" cy="139700"/>
        </a:xfrm>
        <a:prstGeom xmlns:a="http://schemas.openxmlformats.org/drawingml/2006/main" prst="straightConnector1">
          <a:avLst/>
        </a:prstGeom>
        <a:ln xmlns:a="http://schemas.openxmlformats.org/drawingml/2006/main">
          <a:solidFill>
            <a:schemeClr val="accent4">
              <a:lumMod val="7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0.27922</cdr:x>
      <cdr:y>0.04266</cdr:y>
    </cdr:from>
    <cdr:to>
      <cdr:x>0.41127</cdr:x>
      <cdr:y>0.10751</cdr:y>
    </cdr:to>
    <cdr:sp macro="" textlink="">
      <cdr:nvSpPr>
        <cdr:cNvPr id="15" name="ZoneTexte 14"/>
        <cdr:cNvSpPr txBox="1"/>
      </cdr:nvSpPr>
      <cdr:spPr>
        <a:xfrm xmlns:a="http://schemas.openxmlformats.org/drawingml/2006/main">
          <a:off x="1463675" y="158750"/>
          <a:ext cx="692150" cy="241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0.16352</cdr:x>
      <cdr:y>0.60712</cdr:y>
    </cdr:from>
    <cdr:to>
      <cdr:x>0.22045</cdr:x>
      <cdr:y>0.63784</cdr:y>
    </cdr:to>
    <cdr:cxnSp macro="">
      <cdr:nvCxnSpPr>
        <cdr:cNvPr id="17" name="Connecteur droit avec flèche 16">
          <a:extLst xmlns:a="http://schemas.openxmlformats.org/drawingml/2006/main">
            <a:ext uri="{FF2B5EF4-FFF2-40B4-BE49-F238E27FC236}">
              <a16:creationId xmlns:a16="http://schemas.microsoft.com/office/drawing/2014/main" id="{F1FD6E49-DF13-49DA-AA3B-2D1D2552AC9C}"/>
            </a:ext>
          </a:extLst>
        </cdr:cNvPr>
        <cdr:cNvCxnSpPr/>
      </cdr:nvCxnSpPr>
      <cdr:spPr>
        <a:xfrm xmlns:a="http://schemas.openxmlformats.org/drawingml/2006/main" flipH="1">
          <a:off x="855588" y="2226369"/>
          <a:ext cx="297880" cy="112654"/>
        </a:xfrm>
        <a:prstGeom xmlns:a="http://schemas.openxmlformats.org/drawingml/2006/main" prst="straightConnector1">
          <a:avLst/>
        </a:prstGeom>
        <a:ln xmlns:a="http://schemas.openxmlformats.org/drawingml/2006/main">
          <a:solidFill>
            <a:schemeClr val="accent2">
              <a:lumMod val="7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0.04906</cdr:x>
      <cdr:y>0.36177</cdr:y>
    </cdr:from>
    <cdr:to>
      <cdr:x>0.19564</cdr:x>
      <cdr:y>0.45563</cdr:y>
    </cdr:to>
    <cdr:sp macro="" textlink="">
      <cdr:nvSpPr>
        <cdr:cNvPr id="18" name="ZoneTexte 17"/>
        <cdr:cNvSpPr txBox="1"/>
      </cdr:nvSpPr>
      <cdr:spPr>
        <a:xfrm xmlns:a="http://schemas.openxmlformats.org/drawingml/2006/main">
          <a:off x="257175" y="1346200"/>
          <a:ext cx="768350" cy="349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b="1">
              <a:solidFill>
                <a:schemeClr val="tx1">
                  <a:lumMod val="50000"/>
                  <a:lumOff val="50000"/>
                </a:schemeClr>
              </a:solidFill>
              <a:latin typeface="Marianne" panose="02000000000000000000" pitchFamily="50" charset="0"/>
            </a:rPr>
            <a:t>336 899 q</a:t>
          </a:r>
        </a:p>
      </cdr:txBody>
    </cdr:sp>
  </cdr:relSizeAnchor>
  <cdr:relSizeAnchor xmlns:cdr="http://schemas.openxmlformats.org/drawingml/2006/chartDrawing">
    <cdr:from>
      <cdr:x>0.37612</cdr:x>
      <cdr:y>0.08132</cdr:y>
    </cdr:from>
    <cdr:to>
      <cdr:x>0.38945</cdr:x>
      <cdr:y>0.12057</cdr:y>
    </cdr:to>
    <cdr:cxnSp macro="">
      <cdr:nvCxnSpPr>
        <cdr:cNvPr id="22" name="Connecteur droit avec flèche 21">
          <a:extLst xmlns:a="http://schemas.openxmlformats.org/drawingml/2006/main">
            <a:ext uri="{FF2B5EF4-FFF2-40B4-BE49-F238E27FC236}">
              <a16:creationId xmlns:a16="http://schemas.microsoft.com/office/drawing/2014/main" id="{E85664A7-570A-44CD-8EAD-B7E014ABABDF}"/>
            </a:ext>
          </a:extLst>
        </cdr:cNvPr>
        <cdr:cNvCxnSpPr/>
      </cdr:nvCxnSpPr>
      <cdr:spPr>
        <a:xfrm xmlns:a="http://schemas.openxmlformats.org/drawingml/2006/main" flipH="1" flipV="1">
          <a:off x="1968002" y="298217"/>
          <a:ext cx="69748" cy="143935"/>
        </a:xfrm>
        <a:prstGeom xmlns:a="http://schemas.openxmlformats.org/drawingml/2006/main" prst="straightConnector1">
          <a:avLst/>
        </a:prstGeom>
        <a:ln xmlns:a="http://schemas.openxmlformats.org/drawingml/2006/main">
          <a:solidFill>
            <a:schemeClr val="accent1">
              <a:lumMod val="50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0.17747</cdr:x>
      <cdr:y>0.41468</cdr:y>
    </cdr:from>
    <cdr:to>
      <cdr:x>0.21623</cdr:x>
      <cdr:y>0.44198</cdr:y>
    </cdr:to>
    <cdr:cxnSp macro="">
      <cdr:nvCxnSpPr>
        <cdr:cNvPr id="24" name="Connecteur droit avec flèche 23">
          <a:extLst xmlns:a="http://schemas.openxmlformats.org/drawingml/2006/main">
            <a:ext uri="{FF2B5EF4-FFF2-40B4-BE49-F238E27FC236}">
              <a16:creationId xmlns:a16="http://schemas.microsoft.com/office/drawing/2014/main" id="{BE9B24CC-7884-4173-BF65-CEF1041AD33C}"/>
            </a:ext>
          </a:extLst>
        </cdr:cNvPr>
        <cdr:cNvCxnSpPr/>
      </cdr:nvCxnSpPr>
      <cdr:spPr>
        <a:xfrm xmlns:a="http://schemas.openxmlformats.org/drawingml/2006/main" flipH="1" flipV="1">
          <a:off x="930275" y="1543050"/>
          <a:ext cx="203200" cy="101600"/>
        </a:xfrm>
        <a:prstGeom xmlns:a="http://schemas.openxmlformats.org/drawingml/2006/main" prst="straightConnector1">
          <a:avLst/>
        </a:prstGeom>
        <a:ln xmlns:a="http://schemas.openxmlformats.org/drawingml/2006/main">
          <a:solidFill>
            <a:schemeClr val="tx1">
              <a:lumMod val="65000"/>
              <a:lumOff val="3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0.24272</cdr:x>
      <cdr:y>0.01818</cdr:y>
    </cdr:from>
    <cdr:to>
      <cdr:x>0.38835</cdr:x>
      <cdr:y>0.07792</cdr:y>
    </cdr:to>
    <cdr:sp macro="" textlink="">
      <cdr:nvSpPr>
        <cdr:cNvPr id="7" name="ZoneTexte 6">
          <a:extLst xmlns:a="http://schemas.openxmlformats.org/drawingml/2006/main">
            <a:ext uri="{FF2B5EF4-FFF2-40B4-BE49-F238E27FC236}">
              <a16:creationId xmlns:a16="http://schemas.microsoft.com/office/drawing/2014/main" id="{CEDDB542-A114-41D0-BB53-630B157C3C56}"/>
            </a:ext>
          </a:extLst>
        </cdr:cNvPr>
        <cdr:cNvSpPr txBox="1"/>
      </cdr:nvSpPr>
      <cdr:spPr>
        <a:xfrm xmlns:a="http://schemas.openxmlformats.org/drawingml/2006/main">
          <a:off x="1270000" y="66675"/>
          <a:ext cx="762000" cy="219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b="1" baseline="0">
              <a:solidFill>
                <a:schemeClr val="accent1">
                  <a:lumMod val="50000"/>
                </a:schemeClr>
              </a:solidFill>
              <a:latin typeface="Marianne" panose="02000000000000000000" pitchFamily="50" charset="0"/>
              <a:ea typeface="+mn-ea"/>
              <a:cs typeface="+mn-cs"/>
            </a:rPr>
            <a:t>304</a:t>
          </a:r>
          <a:r>
            <a:rPr lang="fr-FR" sz="1100">
              <a:solidFill>
                <a:schemeClr val="accent1">
                  <a:lumMod val="50000"/>
                </a:schemeClr>
              </a:solidFill>
            </a:rPr>
            <a:t> </a:t>
          </a:r>
          <a:r>
            <a:rPr lang="fr-FR" sz="900" b="1">
              <a:solidFill>
                <a:schemeClr val="accent1">
                  <a:lumMod val="50000"/>
                </a:schemeClr>
              </a:solidFill>
              <a:latin typeface="Marianne" panose="02000000000000000000" pitchFamily="50" charset="0"/>
              <a:ea typeface="+mn-ea"/>
              <a:cs typeface="+mn-cs"/>
            </a:rPr>
            <a:t>652</a:t>
          </a:r>
          <a:r>
            <a:rPr lang="fr-FR" sz="900" b="1" baseline="0">
              <a:solidFill>
                <a:schemeClr val="accent1">
                  <a:lumMod val="50000"/>
                </a:schemeClr>
              </a:solidFill>
              <a:latin typeface="Marianne" panose="02000000000000000000" pitchFamily="50" charset="0"/>
              <a:ea typeface="+mn-ea"/>
              <a:cs typeface="+mn-cs"/>
            </a:rPr>
            <a:t> q</a:t>
          </a:r>
          <a:endParaRPr lang="fr-FR" sz="1100">
            <a:solidFill>
              <a:schemeClr val="accent1">
                <a:lumMod val="50000"/>
              </a:schemeClr>
            </a:solidFill>
          </a:endParaRPr>
        </a:p>
      </cdr:txBody>
    </cdr:sp>
  </cdr:relSizeAnchor>
  <cdr:relSizeAnchor xmlns:cdr="http://schemas.openxmlformats.org/drawingml/2006/chartDrawing">
    <cdr:from>
      <cdr:x>0.74697</cdr:x>
      <cdr:y>0.75325</cdr:y>
    </cdr:from>
    <cdr:to>
      <cdr:x>0.94721</cdr:x>
      <cdr:y>0.81818</cdr:y>
    </cdr:to>
    <cdr:sp macro="" textlink="">
      <cdr:nvSpPr>
        <cdr:cNvPr id="9" name="ZoneTexte 8">
          <a:extLst xmlns:a="http://schemas.openxmlformats.org/drawingml/2006/main">
            <a:ext uri="{FF2B5EF4-FFF2-40B4-BE49-F238E27FC236}">
              <a16:creationId xmlns:a16="http://schemas.microsoft.com/office/drawing/2014/main" id="{51CFBB2C-A5C5-473F-A9D7-2DC1ECE4449B}"/>
            </a:ext>
          </a:extLst>
        </cdr:cNvPr>
        <cdr:cNvSpPr txBox="1"/>
      </cdr:nvSpPr>
      <cdr:spPr>
        <a:xfrm xmlns:a="http://schemas.openxmlformats.org/drawingml/2006/main">
          <a:off x="3908425" y="2762250"/>
          <a:ext cx="104775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b="1">
              <a:solidFill>
                <a:schemeClr val="accent1">
                  <a:lumMod val="75000"/>
                </a:schemeClr>
              </a:solidFill>
              <a:latin typeface="Marianne" panose="02000000000000000000" pitchFamily="50" charset="0"/>
            </a:rPr>
            <a:t>2 607 800 q</a:t>
          </a:r>
        </a:p>
      </cdr:txBody>
    </cdr:sp>
  </cdr:relSizeAnchor>
  <cdr:relSizeAnchor xmlns:cdr="http://schemas.openxmlformats.org/drawingml/2006/chartDrawing">
    <cdr:from>
      <cdr:x>0.02245</cdr:x>
      <cdr:y>0.64156</cdr:y>
    </cdr:from>
    <cdr:to>
      <cdr:x>0.1608</cdr:x>
      <cdr:y>0.7039</cdr:y>
    </cdr:to>
    <cdr:sp macro="" textlink="">
      <cdr:nvSpPr>
        <cdr:cNvPr id="10" name="ZoneTexte 9">
          <a:extLst xmlns:a="http://schemas.openxmlformats.org/drawingml/2006/main">
            <a:ext uri="{FF2B5EF4-FFF2-40B4-BE49-F238E27FC236}">
              <a16:creationId xmlns:a16="http://schemas.microsoft.com/office/drawing/2014/main" id="{34F88856-8F6A-4BDA-8F45-AC8574CAF360}"/>
            </a:ext>
          </a:extLst>
        </cdr:cNvPr>
        <cdr:cNvSpPr txBox="1"/>
      </cdr:nvSpPr>
      <cdr:spPr>
        <a:xfrm xmlns:a="http://schemas.openxmlformats.org/drawingml/2006/main">
          <a:off x="117475" y="2352675"/>
          <a:ext cx="723900" cy="228600"/>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fr-FR" sz="900" b="1">
              <a:solidFill>
                <a:schemeClr val="accent2"/>
              </a:solidFill>
              <a:latin typeface="Marianne" panose="02000000000000000000" pitchFamily="50" charset="0"/>
            </a:rPr>
            <a:t>274 491 q</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282575</xdr:colOff>
      <xdr:row>69</xdr:row>
      <xdr:rowOff>107950</xdr:rowOff>
    </xdr:from>
    <xdr:to>
      <xdr:col>7</xdr:col>
      <xdr:colOff>282575</xdr:colOff>
      <xdr:row>84</xdr:row>
      <xdr:rowOff>88900</xdr:rowOff>
    </xdr:to>
    <xdr:graphicFrame macro="">
      <xdr:nvGraphicFramePr>
        <xdr:cNvPr id="3" name="Graphique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1581</xdr:colOff>
      <xdr:row>3</xdr:row>
      <xdr:rowOff>116433</xdr:rowOff>
    </xdr:from>
    <xdr:to>
      <xdr:col>4</xdr:col>
      <xdr:colOff>1196536</xdr:colOff>
      <xdr:row>21</xdr:row>
      <xdr:rowOff>167810</xdr:rowOff>
    </xdr:to>
    <xdr:graphicFrame macro="">
      <xdr:nvGraphicFramePr>
        <xdr:cNvPr id="6" name="Graphique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0.41222</cdr:x>
      <cdr:y>0.36226</cdr:y>
    </cdr:from>
    <cdr:to>
      <cdr:x>0.60728</cdr:x>
      <cdr:y>0.68113</cdr:y>
    </cdr:to>
    <cdr:sp macro="" textlink="">
      <cdr:nvSpPr>
        <cdr:cNvPr id="2" name="ZoneTexte 1"/>
        <cdr:cNvSpPr txBox="1"/>
      </cdr:nvSpPr>
      <cdr:spPr>
        <a:xfrm xmlns:a="http://schemas.openxmlformats.org/drawingml/2006/main">
          <a:off x="2012950" y="1219200"/>
          <a:ext cx="952500" cy="1073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100" b="1">
              <a:solidFill>
                <a:schemeClr val="accent2">
                  <a:lumMod val="75000"/>
                </a:schemeClr>
              </a:solidFill>
            </a:rPr>
            <a:t>698 exploitations engagées en</a:t>
          </a:r>
          <a:r>
            <a:rPr lang="fr-FR" sz="1100" b="1" baseline="0">
              <a:solidFill>
                <a:schemeClr val="accent2">
                  <a:lumMod val="75000"/>
                </a:schemeClr>
              </a:solidFill>
            </a:rPr>
            <a:t> Normandie en 2020</a:t>
          </a:r>
          <a:endParaRPr lang="fr-FR" sz="1100" b="1">
            <a:solidFill>
              <a:schemeClr val="accent2">
                <a:lumMod val="75000"/>
              </a:schemeClr>
            </a:solidFil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752750</xdr:colOff>
      <xdr:row>3</xdr:row>
      <xdr:rowOff>61843</xdr:rowOff>
    </xdr:from>
    <xdr:to>
      <xdr:col>8</xdr:col>
      <xdr:colOff>279675</xdr:colOff>
      <xdr:row>20</xdr:row>
      <xdr:rowOff>55493</xdr:rowOff>
    </xdr:to>
    <xdr:graphicFrame macro="">
      <xdr:nvGraphicFramePr>
        <xdr:cNvPr id="3" name="Graphique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705738</xdr:colOff>
      <xdr:row>6</xdr:row>
      <xdr:rowOff>19539</xdr:rowOff>
    </xdr:from>
    <xdr:to>
      <xdr:col>3</xdr:col>
      <xdr:colOff>254001</xdr:colOff>
      <xdr:row>21</xdr:row>
      <xdr:rowOff>204399</xdr:rowOff>
    </xdr:to>
    <xdr:graphicFrame macro="">
      <xdr:nvGraphicFramePr>
        <xdr:cNvPr id="6" name="Graphique 5">
          <a:extLst>
            <a:ext uri="{FF2B5EF4-FFF2-40B4-BE49-F238E27FC236}">
              <a16:creationId xmlns:a16="http://schemas.microsoft.com/office/drawing/2014/main" id="{00000000-0008-0000-08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272562</xdr:colOff>
      <xdr:row>6</xdr:row>
      <xdr:rowOff>24424</xdr:rowOff>
    </xdr:from>
    <xdr:to>
      <xdr:col>8</xdr:col>
      <xdr:colOff>600807</xdr:colOff>
      <xdr:row>17</xdr:row>
      <xdr:rowOff>75223</xdr:rowOff>
    </xdr:to>
    <xdr:graphicFrame macro="">
      <xdr:nvGraphicFramePr>
        <xdr:cNvPr id="7" name="Graphique 6">
          <a:extLst>
            <a:ext uri="{FF2B5EF4-FFF2-40B4-BE49-F238E27FC236}">
              <a16:creationId xmlns:a16="http://schemas.microsoft.com/office/drawing/2014/main" id="{00000000-0008-0000-08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11766</xdr:colOff>
      <xdr:row>6</xdr:row>
      <xdr:rowOff>0</xdr:rowOff>
    </xdr:from>
    <xdr:to>
      <xdr:col>7</xdr:col>
      <xdr:colOff>10645</xdr:colOff>
      <xdr:row>19</xdr:row>
      <xdr:rowOff>172011</xdr:rowOff>
    </xdr:to>
    <xdr:graphicFrame macro="">
      <xdr:nvGraphicFramePr>
        <xdr:cNvPr id="3" name="Graphique 2">
          <a:extLst>
            <a:ext uri="{FF2B5EF4-FFF2-40B4-BE49-F238E27FC236}">
              <a16:creationId xmlns:a16="http://schemas.microsoft.com/office/drawing/2014/main" id="{9B947CC9-EB3D-44AA-94F7-5F7BEF5330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62"/>
  <sheetViews>
    <sheetView topLeftCell="A16" zoomScale="115" zoomScaleNormal="115" workbookViewId="0">
      <selection activeCell="D26" sqref="D26"/>
    </sheetView>
  </sheetViews>
  <sheetFormatPr baseColWidth="10" defaultColWidth="11.44140625" defaultRowHeight="15.6" x14ac:dyDescent="0.35"/>
  <cols>
    <col min="1" max="1" width="30.5546875" style="13" customWidth="1"/>
    <col min="2" max="2" width="25" style="13" customWidth="1"/>
    <col min="3" max="3" width="84.5546875" style="13" customWidth="1"/>
    <col min="4" max="4" width="28.21875" style="22" customWidth="1"/>
    <col min="5" max="42" width="11.44140625" style="12"/>
    <col min="43" max="16384" width="11.44140625" style="13"/>
  </cols>
  <sheetData>
    <row r="1" spans="1:4" s="9" customFormat="1" ht="16.8" x14ac:dyDescent="0.4">
      <c r="D1" s="10"/>
    </row>
    <row r="2" spans="1:4" s="9" customFormat="1" ht="16.8" x14ac:dyDescent="0.4">
      <c r="D2" s="10"/>
    </row>
    <row r="3" spans="1:4" s="9" customFormat="1" ht="16.8" x14ac:dyDescent="0.4">
      <c r="D3" s="10"/>
    </row>
    <row r="4" spans="1:4" s="9" customFormat="1" ht="16.8" x14ac:dyDescent="0.4">
      <c r="D4" s="10"/>
    </row>
    <row r="5" spans="1:4" s="9" customFormat="1" ht="16.8" x14ac:dyDescent="0.4">
      <c r="D5" s="10"/>
    </row>
    <row r="6" spans="1:4" s="9" customFormat="1" ht="16.8" x14ac:dyDescent="0.4">
      <c r="D6" s="10"/>
    </row>
    <row r="7" spans="1:4" s="9" customFormat="1" ht="16.8" x14ac:dyDescent="0.4">
      <c r="D7" s="10"/>
    </row>
    <row r="8" spans="1:4" s="9" customFormat="1" ht="16.8" x14ac:dyDescent="0.4">
      <c r="D8" s="10"/>
    </row>
    <row r="9" spans="1:4" s="9" customFormat="1" ht="16.8" x14ac:dyDescent="0.4">
      <c r="D9" s="10"/>
    </row>
    <row r="10" spans="1:4" s="9" customFormat="1" ht="16.8" x14ac:dyDescent="0.4">
      <c r="D10" s="10"/>
    </row>
    <row r="11" spans="1:4" s="9" customFormat="1" ht="21.6" x14ac:dyDescent="0.5">
      <c r="A11" s="11" t="s">
        <v>27</v>
      </c>
      <c r="D11" s="10"/>
    </row>
    <row r="12" spans="1:4" s="9" customFormat="1" ht="16.8" x14ac:dyDescent="0.4">
      <c r="A12" s="9" t="s">
        <v>20</v>
      </c>
      <c r="D12" s="10"/>
    </row>
    <row r="13" spans="1:4" s="9" customFormat="1" ht="16.8" x14ac:dyDescent="0.4">
      <c r="A13" s="9" t="s">
        <v>148</v>
      </c>
      <c r="D13" s="10"/>
    </row>
    <row r="14" spans="1:4" s="9" customFormat="1" ht="16.8" x14ac:dyDescent="0.4">
      <c r="D14" s="10"/>
    </row>
    <row r="15" spans="1:4" s="9" customFormat="1" ht="21.6" x14ac:dyDescent="0.5">
      <c r="A15" s="136" t="s">
        <v>21</v>
      </c>
      <c r="B15" s="136"/>
      <c r="C15" s="136"/>
      <c r="D15" s="136"/>
    </row>
    <row r="17" spans="1:42" s="9" customFormat="1" ht="36" customHeight="1" x14ac:dyDescent="0.4">
      <c r="A17" s="14" t="s">
        <v>164</v>
      </c>
      <c r="B17" s="14" t="s">
        <v>23</v>
      </c>
      <c r="C17" s="24" t="s">
        <v>149</v>
      </c>
      <c r="D17" s="23" t="s">
        <v>30</v>
      </c>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row>
    <row r="18" spans="1:42" s="9" customFormat="1" ht="35.549999999999997" customHeight="1" x14ac:dyDescent="0.4">
      <c r="A18" s="14" t="s">
        <v>164</v>
      </c>
      <c r="B18" s="14" t="s">
        <v>22</v>
      </c>
      <c r="C18" s="64" t="s">
        <v>150</v>
      </c>
      <c r="D18" s="23" t="s">
        <v>29</v>
      </c>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row>
    <row r="19" spans="1:42" s="9" customFormat="1" ht="55.2" customHeight="1" x14ac:dyDescent="0.4">
      <c r="A19" s="14" t="s">
        <v>165</v>
      </c>
      <c r="B19" s="14" t="s">
        <v>23</v>
      </c>
      <c r="C19" s="17" t="s">
        <v>127</v>
      </c>
      <c r="D19" s="23" t="s">
        <v>24</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row>
    <row r="20" spans="1:42" s="9" customFormat="1" ht="46.05" customHeight="1" x14ac:dyDescent="0.4">
      <c r="A20" s="14" t="s">
        <v>165</v>
      </c>
      <c r="B20" s="14" t="s">
        <v>22</v>
      </c>
      <c r="C20" s="24" t="s">
        <v>119</v>
      </c>
      <c r="D20" s="23" t="s">
        <v>31</v>
      </c>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row>
    <row r="21" spans="1:42" s="9" customFormat="1" ht="46.05" customHeight="1" x14ac:dyDescent="0.4">
      <c r="A21" s="14" t="s">
        <v>165</v>
      </c>
      <c r="B21" s="14" t="s">
        <v>22</v>
      </c>
      <c r="C21" s="85" t="s">
        <v>120</v>
      </c>
      <c r="D21" s="23" t="s">
        <v>112</v>
      </c>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row>
    <row r="22" spans="1:42" s="9" customFormat="1" ht="34.5" customHeight="1" x14ac:dyDescent="0.4">
      <c r="A22" s="14" t="s">
        <v>165</v>
      </c>
      <c r="B22" s="14" t="s">
        <v>23</v>
      </c>
      <c r="C22" s="15" t="s">
        <v>140</v>
      </c>
      <c r="D22" s="25" t="s">
        <v>25</v>
      </c>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row>
    <row r="23" spans="1:42" s="9" customFormat="1" ht="53.1" customHeight="1" x14ac:dyDescent="0.4">
      <c r="A23" s="14" t="s">
        <v>165</v>
      </c>
      <c r="B23" s="14" t="s">
        <v>22</v>
      </c>
      <c r="C23" s="18" t="s">
        <v>126</v>
      </c>
      <c r="D23" s="25" t="s">
        <v>96</v>
      </c>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row>
    <row r="24" spans="1:42" s="9" customFormat="1" ht="38.549999999999997" customHeight="1" x14ac:dyDescent="0.4">
      <c r="A24" s="14" t="s">
        <v>165</v>
      </c>
      <c r="B24" s="14" t="s">
        <v>23</v>
      </c>
      <c r="C24" s="74" t="s">
        <v>94</v>
      </c>
      <c r="D24" s="23" t="s">
        <v>113</v>
      </c>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row>
    <row r="25" spans="1:42" s="20" customFormat="1" ht="24" customHeight="1" x14ac:dyDescent="0.4">
      <c r="A25" s="137" t="s">
        <v>134</v>
      </c>
      <c r="B25" s="137"/>
      <c r="C25" s="137"/>
      <c r="D25" s="137"/>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row>
    <row r="26" spans="1:42" s="20" customFormat="1" ht="39" customHeight="1" x14ac:dyDescent="0.4">
      <c r="A26" s="14" t="s">
        <v>26</v>
      </c>
      <c r="B26" s="14" t="s">
        <v>23</v>
      </c>
      <c r="C26" s="17" t="s">
        <v>167</v>
      </c>
      <c r="D26" s="23" t="s">
        <v>32</v>
      </c>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row>
    <row r="27" spans="1:42" s="12" customFormat="1" x14ac:dyDescent="0.35">
      <c r="D27" s="21"/>
    </row>
    <row r="28" spans="1:42" s="12" customFormat="1" x14ac:dyDescent="0.35">
      <c r="D28" s="21"/>
    </row>
    <row r="29" spans="1:42" s="12" customFormat="1" x14ac:dyDescent="0.35">
      <c r="D29" s="21"/>
    </row>
    <row r="30" spans="1:42" s="12" customFormat="1" x14ac:dyDescent="0.35">
      <c r="D30" s="21"/>
    </row>
    <row r="31" spans="1:42" s="12" customFormat="1" x14ac:dyDescent="0.35">
      <c r="D31" s="21"/>
    </row>
    <row r="32" spans="1:42" s="12" customFormat="1" x14ac:dyDescent="0.35">
      <c r="D32" s="21"/>
    </row>
    <row r="33" spans="4:4" s="12" customFormat="1" x14ac:dyDescent="0.35">
      <c r="D33" s="21"/>
    </row>
    <row r="34" spans="4:4" s="12" customFormat="1" x14ac:dyDescent="0.35">
      <c r="D34" s="21"/>
    </row>
    <row r="35" spans="4:4" s="12" customFormat="1" x14ac:dyDescent="0.35">
      <c r="D35" s="21"/>
    </row>
    <row r="36" spans="4:4" s="12" customFormat="1" x14ac:dyDescent="0.35">
      <c r="D36" s="21"/>
    </row>
    <row r="37" spans="4:4" s="12" customFormat="1" x14ac:dyDescent="0.35">
      <c r="D37" s="21"/>
    </row>
    <row r="38" spans="4:4" s="12" customFormat="1" x14ac:dyDescent="0.35">
      <c r="D38" s="21"/>
    </row>
    <row r="39" spans="4:4" s="12" customFormat="1" x14ac:dyDescent="0.35">
      <c r="D39" s="21"/>
    </row>
    <row r="40" spans="4:4" s="12" customFormat="1" x14ac:dyDescent="0.35">
      <c r="D40" s="21"/>
    </row>
    <row r="41" spans="4:4" s="12" customFormat="1" x14ac:dyDescent="0.35">
      <c r="D41" s="21"/>
    </row>
    <row r="42" spans="4:4" s="12" customFormat="1" x14ac:dyDescent="0.35">
      <c r="D42" s="21"/>
    </row>
    <row r="43" spans="4:4" s="12" customFormat="1" x14ac:dyDescent="0.35">
      <c r="D43" s="21"/>
    </row>
    <row r="44" spans="4:4" s="12" customFormat="1" x14ac:dyDescent="0.35">
      <c r="D44" s="21"/>
    </row>
    <row r="45" spans="4:4" s="12" customFormat="1" x14ac:dyDescent="0.35">
      <c r="D45" s="21"/>
    </row>
    <row r="46" spans="4:4" s="12" customFormat="1" x14ac:dyDescent="0.35">
      <c r="D46" s="21"/>
    </row>
    <row r="47" spans="4:4" s="12" customFormat="1" x14ac:dyDescent="0.35">
      <c r="D47" s="21"/>
    </row>
    <row r="48" spans="4:4" s="12" customFormat="1" x14ac:dyDescent="0.35">
      <c r="D48" s="21"/>
    </row>
    <row r="49" spans="4:4" s="12" customFormat="1" x14ac:dyDescent="0.35">
      <c r="D49" s="21"/>
    </row>
    <row r="50" spans="4:4" s="12" customFormat="1" x14ac:dyDescent="0.35">
      <c r="D50" s="21"/>
    </row>
    <row r="51" spans="4:4" s="12" customFormat="1" x14ac:dyDescent="0.35">
      <c r="D51" s="21"/>
    </row>
    <row r="52" spans="4:4" s="12" customFormat="1" x14ac:dyDescent="0.35">
      <c r="D52" s="21"/>
    </row>
    <row r="53" spans="4:4" s="12" customFormat="1" x14ac:dyDescent="0.35">
      <c r="D53" s="21"/>
    </row>
    <row r="54" spans="4:4" s="12" customFormat="1" x14ac:dyDescent="0.35">
      <c r="D54" s="21"/>
    </row>
    <row r="55" spans="4:4" s="12" customFormat="1" x14ac:dyDescent="0.35">
      <c r="D55" s="21"/>
    </row>
    <row r="56" spans="4:4" s="12" customFormat="1" x14ac:dyDescent="0.35">
      <c r="D56" s="21"/>
    </row>
    <row r="57" spans="4:4" s="12" customFormat="1" x14ac:dyDescent="0.35">
      <c r="D57" s="21"/>
    </row>
    <row r="58" spans="4:4" s="12" customFormat="1" x14ac:dyDescent="0.35">
      <c r="D58" s="21"/>
    </row>
    <row r="59" spans="4:4" s="12" customFormat="1" x14ac:dyDescent="0.35">
      <c r="D59" s="21"/>
    </row>
    <row r="60" spans="4:4" s="12" customFormat="1" x14ac:dyDescent="0.35">
      <c r="D60" s="21"/>
    </row>
    <row r="61" spans="4:4" s="12" customFormat="1" x14ac:dyDescent="0.35">
      <c r="D61" s="21"/>
    </row>
    <row r="62" spans="4:4" s="12" customFormat="1" x14ac:dyDescent="0.35">
      <c r="D62" s="21"/>
    </row>
    <row r="63" spans="4:4" s="12" customFormat="1" x14ac:dyDescent="0.35">
      <c r="D63" s="21"/>
    </row>
    <row r="64" spans="4:4" s="12" customFormat="1" x14ac:dyDescent="0.35">
      <c r="D64" s="21"/>
    </row>
    <row r="65" spans="4:4" s="12" customFormat="1" x14ac:dyDescent="0.35">
      <c r="D65" s="21"/>
    </row>
    <row r="66" spans="4:4" s="12" customFormat="1" x14ac:dyDescent="0.35">
      <c r="D66" s="21"/>
    </row>
    <row r="67" spans="4:4" s="12" customFormat="1" x14ac:dyDescent="0.35">
      <c r="D67" s="21"/>
    </row>
    <row r="68" spans="4:4" s="12" customFormat="1" x14ac:dyDescent="0.35">
      <c r="D68" s="21"/>
    </row>
    <row r="69" spans="4:4" s="12" customFormat="1" x14ac:dyDescent="0.35">
      <c r="D69" s="21"/>
    </row>
    <row r="70" spans="4:4" s="12" customFormat="1" x14ac:dyDescent="0.35">
      <c r="D70" s="21"/>
    </row>
    <row r="71" spans="4:4" s="12" customFormat="1" x14ac:dyDescent="0.35">
      <c r="D71" s="21"/>
    </row>
    <row r="72" spans="4:4" s="12" customFormat="1" x14ac:dyDescent="0.35">
      <c r="D72" s="21"/>
    </row>
    <row r="73" spans="4:4" s="12" customFormat="1" x14ac:dyDescent="0.35">
      <c r="D73" s="21"/>
    </row>
    <row r="74" spans="4:4" s="12" customFormat="1" x14ac:dyDescent="0.35">
      <c r="D74" s="21"/>
    </row>
    <row r="75" spans="4:4" s="12" customFormat="1" x14ac:dyDescent="0.35">
      <c r="D75" s="21"/>
    </row>
    <row r="76" spans="4:4" s="12" customFormat="1" x14ac:dyDescent="0.35">
      <c r="D76" s="21"/>
    </row>
    <row r="77" spans="4:4" s="12" customFormat="1" x14ac:dyDescent="0.35">
      <c r="D77" s="21"/>
    </row>
    <row r="78" spans="4:4" s="12" customFormat="1" x14ac:dyDescent="0.35">
      <c r="D78" s="21"/>
    </row>
    <row r="79" spans="4:4" s="12" customFormat="1" x14ac:dyDescent="0.35">
      <c r="D79" s="21"/>
    </row>
    <row r="80" spans="4:4" s="12" customFormat="1" x14ac:dyDescent="0.35">
      <c r="D80" s="21"/>
    </row>
    <row r="81" spans="4:4" s="12" customFormat="1" x14ac:dyDescent="0.35">
      <c r="D81" s="21"/>
    </row>
    <row r="82" spans="4:4" s="12" customFormat="1" x14ac:dyDescent="0.35">
      <c r="D82" s="21"/>
    </row>
    <row r="83" spans="4:4" s="12" customFormat="1" x14ac:dyDescent="0.35">
      <c r="D83" s="21"/>
    </row>
    <row r="84" spans="4:4" s="12" customFormat="1" x14ac:dyDescent="0.35">
      <c r="D84" s="21"/>
    </row>
    <row r="85" spans="4:4" s="12" customFormat="1" x14ac:dyDescent="0.35">
      <c r="D85" s="21"/>
    </row>
    <row r="86" spans="4:4" s="12" customFormat="1" x14ac:dyDescent="0.35">
      <c r="D86" s="21"/>
    </row>
    <row r="87" spans="4:4" s="12" customFormat="1" x14ac:dyDescent="0.35">
      <c r="D87" s="21"/>
    </row>
    <row r="88" spans="4:4" s="12" customFormat="1" x14ac:dyDescent="0.35">
      <c r="D88" s="21"/>
    </row>
    <row r="89" spans="4:4" s="12" customFormat="1" x14ac:dyDescent="0.35">
      <c r="D89" s="21"/>
    </row>
    <row r="90" spans="4:4" s="12" customFormat="1" x14ac:dyDescent="0.35">
      <c r="D90" s="21"/>
    </row>
    <row r="91" spans="4:4" s="12" customFormat="1" x14ac:dyDescent="0.35">
      <c r="D91" s="21"/>
    </row>
    <row r="92" spans="4:4" s="12" customFormat="1" x14ac:dyDescent="0.35">
      <c r="D92" s="21"/>
    </row>
    <row r="93" spans="4:4" s="12" customFormat="1" x14ac:dyDescent="0.35">
      <c r="D93" s="21"/>
    </row>
    <row r="94" spans="4:4" s="12" customFormat="1" x14ac:dyDescent="0.35">
      <c r="D94" s="21"/>
    </row>
    <row r="95" spans="4:4" s="12" customFormat="1" x14ac:dyDescent="0.35">
      <c r="D95" s="21"/>
    </row>
    <row r="96" spans="4:4" s="12" customFormat="1" x14ac:dyDescent="0.35">
      <c r="D96" s="21"/>
    </row>
    <row r="97" spans="4:4" s="12" customFormat="1" x14ac:dyDescent="0.35">
      <c r="D97" s="21"/>
    </row>
    <row r="98" spans="4:4" s="12" customFormat="1" x14ac:dyDescent="0.35">
      <c r="D98" s="21"/>
    </row>
    <row r="99" spans="4:4" s="12" customFormat="1" x14ac:dyDescent="0.35">
      <c r="D99" s="21"/>
    </row>
    <row r="100" spans="4:4" s="12" customFormat="1" x14ac:dyDescent="0.35">
      <c r="D100" s="21"/>
    </row>
    <row r="101" spans="4:4" s="12" customFormat="1" x14ac:dyDescent="0.35">
      <c r="D101" s="21"/>
    </row>
    <row r="102" spans="4:4" s="12" customFormat="1" x14ac:dyDescent="0.35">
      <c r="D102" s="21"/>
    </row>
    <row r="103" spans="4:4" s="12" customFormat="1" x14ac:dyDescent="0.35">
      <c r="D103" s="21"/>
    </row>
    <row r="104" spans="4:4" s="12" customFormat="1" x14ac:dyDescent="0.35">
      <c r="D104" s="21"/>
    </row>
    <row r="105" spans="4:4" s="12" customFormat="1" x14ac:dyDescent="0.35">
      <c r="D105" s="21"/>
    </row>
    <row r="106" spans="4:4" s="12" customFormat="1" x14ac:dyDescent="0.35">
      <c r="D106" s="21"/>
    </row>
    <row r="107" spans="4:4" s="12" customFormat="1" x14ac:dyDescent="0.35">
      <c r="D107" s="21"/>
    </row>
    <row r="108" spans="4:4" s="12" customFormat="1" x14ac:dyDescent="0.35">
      <c r="D108" s="21"/>
    </row>
    <row r="109" spans="4:4" s="12" customFormat="1" x14ac:dyDescent="0.35">
      <c r="D109" s="21"/>
    </row>
    <row r="110" spans="4:4" s="12" customFormat="1" x14ac:dyDescent="0.35">
      <c r="D110" s="21"/>
    </row>
    <row r="111" spans="4:4" s="12" customFormat="1" x14ac:dyDescent="0.35">
      <c r="D111" s="21"/>
    </row>
    <row r="112" spans="4:4" s="12" customFormat="1" x14ac:dyDescent="0.35">
      <c r="D112" s="21"/>
    </row>
    <row r="113" spans="4:4" s="12" customFormat="1" x14ac:dyDescent="0.35">
      <c r="D113" s="21"/>
    </row>
    <row r="114" spans="4:4" s="12" customFormat="1" x14ac:dyDescent="0.35">
      <c r="D114" s="21"/>
    </row>
    <row r="115" spans="4:4" s="12" customFormat="1" x14ac:dyDescent="0.35">
      <c r="D115" s="21"/>
    </row>
    <row r="116" spans="4:4" s="12" customFormat="1" x14ac:dyDescent="0.35">
      <c r="D116" s="21"/>
    </row>
    <row r="117" spans="4:4" s="12" customFormat="1" x14ac:dyDescent="0.35">
      <c r="D117" s="21"/>
    </row>
    <row r="118" spans="4:4" s="12" customFormat="1" x14ac:dyDescent="0.35">
      <c r="D118" s="21"/>
    </row>
    <row r="119" spans="4:4" s="12" customFormat="1" x14ac:dyDescent="0.35">
      <c r="D119" s="21"/>
    </row>
    <row r="120" spans="4:4" s="12" customFormat="1" x14ac:dyDescent="0.35">
      <c r="D120" s="21"/>
    </row>
    <row r="121" spans="4:4" s="12" customFormat="1" x14ac:dyDescent="0.35">
      <c r="D121" s="21"/>
    </row>
    <row r="122" spans="4:4" s="12" customFormat="1" x14ac:dyDescent="0.35">
      <c r="D122" s="21"/>
    </row>
    <row r="123" spans="4:4" s="12" customFormat="1" x14ac:dyDescent="0.35">
      <c r="D123" s="21"/>
    </row>
    <row r="124" spans="4:4" s="12" customFormat="1" x14ac:dyDescent="0.35">
      <c r="D124" s="21"/>
    </row>
    <row r="125" spans="4:4" s="12" customFormat="1" x14ac:dyDescent="0.35">
      <c r="D125" s="21"/>
    </row>
    <row r="126" spans="4:4" s="12" customFormat="1" x14ac:dyDescent="0.35">
      <c r="D126" s="21"/>
    </row>
    <row r="127" spans="4:4" s="12" customFormat="1" x14ac:dyDescent="0.35">
      <c r="D127" s="21"/>
    </row>
    <row r="128" spans="4:4" s="12" customFormat="1" x14ac:dyDescent="0.35">
      <c r="D128" s="21"/>
    </row>
    <row r="129" spans="4:4" s="12" customFormat="1" x14ac:dyDescent="0.35">
      <c r="D129" s="21"/>
    </row>
    <row r="130" spans="4:4" s="12" customFormat="1" x14ac:dyDescent="0.35">
      <c r="D130" s="21"/>
    </row>
    <row r="131" spans="4:4" s="12" customFormat="1" x14ac:dyDescent="0.35">
      <c r="D131" s="21"/>
    </row>
    <row r="132" spans="4:4" s="12" customFormat="1" x14ac:dyDescent="0.35">
      <c r="D132" s="21"/>
    </row>
    <row r="133" spans="4:4" s="12" customFormat="1" x14ac:dyDescent="0.35">
      <c r="D133" s="21"/>
    </row>
    <row r="134" spans="4:4" s="12" customFormat="1" x14ac:dyDescent="0.35">
      <c r="D134" s="21"/>
    </row>
    <row r="135" spans="4:4" s="12" customFormat="1" x14ac:dyDescent="0.35">
      <c r="D135" s="21"/>
    </row>
    <row r="136" spans="4:4" s="12" customFormat="1" x14ac:dyDescent="0.35">
      <c r="D136" s="21"/>
    </row>
    <row r="137" spans="4:4" s="12" customFormat="1" x14ac:dyDescent="0.35">
      <c r="D137" s="21"/>
    </row>
    <row r="138" spans="4:4" s="12" customFormat="1" x14ac:dyDescent="0.35">
      <c r="D138" s="21"/>
    </row>
    <row r="139" spans="4:4" s="12" customFormat="1" x14ac:dyDescent="0.35">
      <c r="D139" s="21"/>
    </row>
    <row r="140" spans="4:4" s="12" customFormat="1" x14ac:dyDescent="0.35">
      <c r="D140" s="21"/>
    </row>
    <row r="141" spans="4:4" s="12" customFormat="1" x14ac:dyDescent="0.35">
      <c r="D141" s="21"/>
    </row>
    <row r="142" spans="4:4" s="12" customFormat="1" x14ac:dyDescent="0.35">
      <c r="D142" s="21"/>
    </row>
    <row r="143" spans="4:4" s="12" customFormat="1" x14ac:dyDescent="0.35">
      <c r="D143" s="21"/>
    </row>
    <row r="144" spans="4:4" s="12" customFormat="1" x14ac:dyDescent="0.35">
      <c r="D144" s="21"/>
    </row>
    <row r="145" spans="4:4" s="12" customFormat="1" x14ac:dyDescent="0.35">
      <c r="D145" s="21"/>
    </row>
    <row r="146" spans="4:4" s="12" customFormat="1" x14ac:dyDescent="0.35">
      <c r="D146" s="21"/>
    </row>
    <row r="147" spans="4:4" s="12" customFormat="1" x14ac:dyDescent="0.35">
      <c r="D147" s="21"/>
    </row>
    <row r="148" spans="4:4" s="12" customFormat="1" x14ac:dyDescent="0.35">
      <c r="D148" s="21"/>
    </row>
    <row r="149" spans="4:4" s="12" customFormat="1" x14ac:dyDescent="0.35">
      <c r="D149" s="21"/>
    </row>
    <row r="150" spans="4:4" s="12" customFormat="1" x14ac:dyDescent="0.35">
      <c r="D150" s="21"/>
    </row>
    <row r="151" spans="4:4" s="12" customFormat="1" x14ac:dyDescent="0.35">
      <c r="D151" s="21"/>
    </row>
    <row r="152" spans="4:4" s="12" customFormat="1" x14ac:dyDescent="0.35">
      <c r="D152" s="21"/>
    </row>
    <row r="153" spans="4:4" s="12" customFormat="1" x14ac:dyDescent="0.35">
      <c r="D153" s="21"/>
    </row>
    <row r="154" spans="4:4" s="12" customFormat="1" x14ac:dyDescent="0.35">
      <c r="D154" s="21"/>
    </row>
    <row r="155" spans="4:4" s="12" customFormat="1" x14ac:dyDescent="0.35">
      <c r="D155" s="21"/>
    </row>
    <row r="156" spans="4:4" s="12" customFormat="1" x14ac:dyDescent="0.35">
      <c r="D156" s="21"/>
    </row>
    <row r="157" spans="4:4" s="12" customFormat="1" x14ac:dyDescent="0.35">
      <c r="D157" s="21"/>
    </row>
    <row r="158" spans="4:4" s="12" customFormat="1" x14ac:dyDescent="0.35">
      <c r="D158" s="21"/>
    </row>
    <row r="159" spans="4:4" s="12" customFormat="1" x14ac:dyDescent="0.35">
      <c r="D159" s="21"/>
    </row>
    <row r="160" spans="4:4" s="12" customFormat="1" x14ac:dyDescent="0.35">
      <c r="D160" s="21"/>
    </row>
    <row r="161" spans="4:4" s="12" customFormat="1" x14ac:dyDescent="0.35">
      <c r="D161" s="21"/>
    </row>
    <row r="162" spans="4:4" s="12" customFormat="1" x14ac:dyDescent="0.35">
      <c r="D162" s="21"/>
    </row>
  </sheetData>
  <mergeCells count="2">
    <mergeCell ref="A15:D15"/>
    <mergeCell ref="A25:D25"/>
  </mergeCells>
  <hyperlinks>
    <hyperlink ref="D17" location="Tab_Surface_dpt!A1" display="Surface-dpt" xr:uid="{00000000-0004-0000-0000-000000000000}"/>
    <hyperlink ref="D18" location="Graph_Production!A1" display="Production_regions" xr:uid="{00000000-0004-0000-0000-000001000000}"/>
    <hyperlink ref="D19" location="'Exploitations-OTEX'!A1" display="Exploitations" xr:uid="{00000000-0004-0000-0000-000002000000}"/>
    <hyperlink ref="D22" location="'Exploitations-emploi'!A1" display="Emploi" xr:uid="{00000000-0004-0000-0000-000003000000}"/>
    <hyperlink ref="D26" location="Evolution_prix!A1" display="Evolution_prix" xr:uid="{00000000-0004-0000-0000-000004000000}"/>
    <hyperlink ref="D21" location="'Repart.SIQO-dpt'!A1" display="Repart.SIQO-dpt" xr:uid="{00000000-0004-0000-0000-000005000000}"/>
    <hyperlink ref="D23" location="Devenir!A1" display="Devenir" xr:uid="{00000000-0004-0000-0000-000006000000}"/>
    <hyperlink ref="D24" location="'Dimeco-stat.juridique'!A1" display="'Dimeco-stat.juridique" xr:uid="{00000000-0004-0000-0000-000007000000}"/>
    <hyperlink ref="D20" location="'Tab-Surface-SIQO'!A1" display="Surface_SIQO" xr:uid="{00000000-0004-0000-0000-000008000000}"/>
  </hyperlinks>
  <pageMargins left="0.7" right="0.7" top="0.75" bottom="0.75" header="0.3" footer="0.3"/>
  <pageSetup paperSize="9" scale="2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P285"/>
  <sheetViews>
    <sheetView tabSelected="1" zoomScale="85" zoomScaleNormal="85" workbookViewId="0">
      <selection activeCell="P18" sqref="P18"/>
    </sheetView>
  </sheetViews>
  <sheetFormatPr baseColWidth="10" defaultRowHeight="14.4" x14ac:dyDescent="0.3"/>
  <cols>
    <col min="1" max="1" width="7.21875" customWidth="1"/>
    <col min="9" max="11" width="10.77734375" style="1"/>
  </cols>
  <sheetData>
    <row r="3" spans="2:16" ht="16.8" x14ac:dyDescent="0.4">
      <c r="B3" s="6" t="s">
        <v>162</v>
      </c>
      <c r="C3" s="7"/>
      <c r="D3" s="7"/>
      <c r="E3" s="7"/>
      <c r="F3" s="7"/>
      <c r="G3" s="7"/>
      <c r="H3" s="7"/>
      <c r="I3" s="7"/>
      <c r="J3" s="7"/>
      <c r="K3" s="7"/>
      <c r="L3" s="7"/>
      <c r="M3" s="7"/>
      <c r="N3" s="7"/>
      <c r="O3" s="7"/>
      <c r="P3" s="7"/>
    </row>
    <row r="4" spans="2:16" ht="37.049999999999997" customHeight="1" x14ac:dyDescent="0.4">
      <c r="B4" s="161" t="s">
        <v>160</v>
      </c>
      <c r="C4" s="161"/>
      <c r="D4" s="161"/>
      <c r="E4" s="161"/>
      <c r="F4" s="161"/>
      <c r="G4" s="161"/>
      <c r="H4" s="161"/>
      <c r="I4" s="161"/>
      <c r="J4" s="161"/>
      <c r="K4" s="7"/>
      <c r="L4" s="7"/>
      <c r="M4" s="7"/>
      <c r="N4" s="7"/>
      <c r="O4" s="7"/>
      <c r="P4" s="7"/>
    </row>
    <row r="6" spans="2:16" ht="49.5" hidden="1" customHeight="1" x14ac:dyDescent="0.3"/>
    <row r="7" spans="2:16" ht="14.55" customHeight="1" x14ac:dyDescent="0.3">
      <c r="L7" s="1"/>
      <c r="M7" s="43"/>
      <c r="N7" s="43"/>
      <c r="O7" s="40"/>
    </row>
    <row r="8" spans="2:16" ht="25.5" customHeight="1" x14ac:dyDescent="0.3">
      <c r="L8" s="43"/>
      <c r="M8" s="43"/>
      <c r="N8" s="43"/>
      <c r="O8" s="40"/>
    </row>
    <row r="9" spans="2:16" x14ac:dyDescent="0.3">
      <c r="L9" s="26" t="s">
        <v>97</v>
      </c>
      <c r="M9" s="26" t="s">
        <v>147</v>
      </c>
    </row>
    <row r="10" spans="2:16" x14ac:dyDescent="0.3">
      <c r="L10" s="26">
        <v>2020</v>
      </c>
      <c r="M10" s="26">
        <v>100</v>
      </c>
    </row>
    <row r="11" spans="2:16" x14ac:dyDescent="0.3">
      <c r="L11" s="26">
        <v>2021</v>
      </c>
      <c r="M11" s="26">
        <v>139.69999999999999</v>
      </c>
    </row>
    <row r="12" spans="2:16" x14ac:dyDescent="0.3">
      <c r="L12" s="26">
        <v>2022</v>
      </c>
      <c r="M12" s="26">
        <v>84.7</v>
      </c>
    </row>
    <row r="13" spans="2:16" x14ac:dyDescent="0.3">
      <c r="L13" s="26">
        <v>2023</v>
      </c>
      <c r="M13" s="26">
        <v>121.7</v>
      </c>
    </row>
    <row r="14" spans="2:16" x14ac:dyDescent="0.3">
      <c r="L14" s="26">
        <v>2024</v>
      </c>
      <c r="M14" s="26">
        <v>152.30000000000001</v>
      </c>
    </row>
    <row r="15" spans="2:16" x14ac:dyDescent="0.3">
      <c r="L15" s="26">
        <v>2025</v>
      </c>
      <c r="M15" s="26">
        <v>147</v>
      </c>
    </row>
    <row r="16" spans="2:16" x14ac:dyDescent="0.3">
      <c r="L16" s="40"/>
      <c r="M16" s="40"/>
    </row>
    <row r="17" spans="2:13" x14ac:dyDescent="0.3">
      <c r="L17" s="40"/>
      <c r="M17" s="40"/>
    </row>
    <row r="18" spans="2:13" x14ac:dyDescent="0.3">
      <c r="L18" s="40"/>
      <c r="M18" s="40"/>
    </row>
    <row r="19" spans="2:13" x14ac:dyDescent="0.3">
      <c r="L19" s="40"/>
      <c r="M19" s="40"/>
    </row>
    <row r="20" spans="2:13" x14ac:dyDescent="0.3">
      <c r="L20" s="40"/>
      <c r="M20" s="40"/>
    </row>
    <row r="21" spans="2:13" x14ac:dyDescent="0.3">
      <c r="L21" s="40"/>
      <c r="M21" s="40"/>
    </row>
    <row r="22" spans="2:13" ht="15" x14ac:dyDescent="0.35">
      <c r="B22" s="8" t="s">
        <v>117</v>
      </c>
      <c r="L22" s="40"/>
      <c r="M22" s="40"/>
    </row>
    <row r="23" spans="2:13" x14ac:dyDescent="0.3">
      <c r="L23" s="40"/>
      <c r="M23" s="40"/>
    </row>
    <row r="24" spans="2:13" x14ac:dyDescent="0.3">
      <c r="L24" s="40"/>
      <c r="M24" s="40"/>
    </row>
    <row r="25" spans="2:13" x14ac:dyDescent="0.3">
      <c r="B25" t="s">
        <v>159</v>
      </c>
      <c r="L25" s="40"/>
      <c r="M25" s="40"/>
    </row>
    <row r="26" spans="2:13" x14ac:dyDescent="0.3">
      <c r="B26" s="162" t="s">
        <v>158</v>
      </c>
      <c r="C26" s="162"/>
      <c r="D26" s="162"/>
      <c r="E26" s="162"/>
      <c r="F26" s="162"/>
      <c r="G26" s="162"/>
      <c r="H26" s="162"/>
      <c r="L26" s="40"/>
      <c r="M26" s="40"/>
    </row>
    <row r="27" spans="2:13" x14ac:dyDescent="0.3">
      <c r="B27" s="162"/>
      <c r="C27" s="162"/>
      <c r="D27" s="162"/>
      <c r="E27" s="162"/>
      <c r="F27" s="162"/>
      <c r="G27" s="162"/>
      <c r="H27" s="162"/>
      <c r="L27" s="40"/>
      <c r="M27" s="40"/>
    </row>
    <row r="28" spans="2:13" x14ac:dyDescent="0.3">
      <c r="B28" s="162"/>
      <c r="C28" s="162"/>
      <c r="D28" s="162"/>
      <c r="E28" s="162"/>
      <c r="F28" s="162"/>
      <c r="G28" s="162"/>
      <c r="H28" s="162"/>
      <c r="L28" s="40"/>
      <c r="M28" s="40"/>
    </row>
    <row r="29" spans="2:13" x14ac:dyDescent="0.3">
      <c r="L29" s="40"/>
      <c r="M29" s="40"/>
    </row>
    <row r="30" spans="2:13" x14ac:dyDescent="0.3">
      <c r="L30" s="40"/>
      <c r="M30" s="40"/>
    </row>
    <row r="31" spans="2:13" x14ac:dyDescent="0.3">
      <c r="L31" s="40"/>
      <c r="M31" s="40"/>
    </row>
    <row r="32" spans="2:13" x14ac:dyDescent="0.3">
      <c r="B32" s="1"/>
      <c r="C32" s="1"/>
      <c r="D32" s="1"/>
      <c r="E32" s="1"/>
      <c r="F32" s="1"/>
      <c r="G32" s="1"/>
      <c r="L32" s="40"/>
      <c r="M32" s="40"/>
    </row>
    <row r="33" spans="12:13" x14ac:dyDescent="0.3">
      <c r="L33" s="40"/>
      <c r="M33" s="40"/>
    </row>
    <row r="34" spans="12:13" x14ac:dyDescent="0.3">
      <c r="L34" s="40"/>
      <c r="M34" s="40"/>
    </row>
    <row r="35" spans="12:13" x14ac:dyDescent="0.3">
      <c r="L35" s="40"/>
      <c r="M35" s="40"/>
    </row>
    <row r="36" spans="12:13" x14ac:dyDescent="0.3">
      <c r="L36" s="40"/>
      <c r="M36" s="40"/>
    </row>
    <row r="37" spans="12:13" x14ac:dyDescent="0.3">
      <c r="L37" s="40"/>
      <c r="M37" s="40"/>
    </row>
    <row r="38" spans="12:13" x14ac:dyDescent="0.3">
      <c r="L38" s="40"/>
      <c r="M38" s="40"/>
    </row>
    <row r="39" spans="12:13" x14ac:dyDescent="0.3">
      <c r="L39" s="40"/>
      <c r="M39" s="40"/>
    </row>
    <row r="40" spans="12:13" x14ac:dyDescent="0.3">
      <c r="L40" s="40"/>
      <c r="M40" s="40"/>
    </row>
    <row r="41" spans="12:13" x14ac:dyDescent="0.3">
      <c r="L41" s="40"/>
      <c r="M41" s="40"/>
    </row>
    <row r="42" spans="12:13" x14ac:dyDescent="0.3">
      <c r="L42" s="40"/>
      <c r="M42" s="40"/>
    </row>
    <row r="43" spans="12:13" x14ac:dyDescent="0.3">
      <c r="L43" s="40"/>
      <c r="M43" s="40"/>
    </row>
    <row r="44" spans="12:13" x14ac:dyDescent="0.3">
      <c r="L44" s="40"/>
      <c r="M44" s="40"/>
    </row>
    <row r="45" spans="12:13" x14ac:dyDescent="0.3">
      <c r="L45" s="40"/>
      <c r="M45" s="40"/>
    </row>
    <row r="46" spans="12:13" x14ac:dyDescent="0.3">
      <c r="L46" s="40"/>
      <c r="M46" s="40"/>
    </row>
    <row r="47" spans="12:13" x14ac:dyDescent="0.3">
      <c r="L47" s="40"/>
      <c r="M47" s="40"/>
    </row>
    <row r="48" spans="12:13" x14ac:dyDescent="0.3">
      <c r="L48" s="40"/>
      <c r="M48" s="40"/>
    </row>
    <row r="49" spans="12:13" x14ac:dyDescent="0.3">
      <c r="L49" s="40"/>
      <c r="M49" s="40"/>
    </row>
    <row r="50" spans="12:13" x14ac:dyDescent="0.3">
      <c r="L50" s="40"/>
      <c r="M50" s="40"/>
    </row>
    <row r="51" spans="12:13" x14ac:dyDescent="0.3">
      <c r="L51" s="40"/>
      <c r="M51" s="40"/>
    </row>
    <row r="52" spans="12:13" x14ac:dyDescent="0.3">
      <c r="L52" s="40"/>
      <c r="M52" s="40"/>
    </row>
    <row r="53" spans="12:13" x14ac:dyDescent="0.3">
      <c r="L53" s="40"/>
      <c r="M53" s="40"/>
    </row>
    <row r="54" spans="12:13" x14ac:dyDescent="0.3">
      <c r="L54" s="40"/>
      <c r="M54" s="40"/>
    </row>
    <row r="55" spans="12:13" x14ac:dyDescent="0.3">
      <c r="L55" s="40"/>
      <c r="M55" s="40"/>
    </row>
    <row r="56" spans="12:13" x14ac:dyDescent="0.3">
      <c r="L56" s="40"/>
      <c r="M56" s="40"/>
    </row>
    <row r="57" spans="12:13" x14ac:dyDescent="0.3">
      <c r="L57" s="40"/>
      <c r="M57" s="40"/>
    </row>
    <row r="58" spans="12:13" x14ac:dyDescent="0.3">
      <c r="L58" s="40"/>
      <c r="M58" s="40"/>
    </row>
    <row r="59" spans="12:13" x14ac:dyDescent="0.3">
      <c r="L59" s="40"/>
      <c r="M59" s="40"/>
    </row>
    <row r="60" spans="12:13" x14ac:dyDescent="0.3">
      <c r="L60" s="40"/>
      <c r="M60" s="40"/>
    </row>
    <row r="61" spans="12:13" x14ac:dyDescent="0.3">
      <c r="L61" s="40"/>
      <c r="M61" s="40"/>
    </row>
    <row r="62" spans="12:13" x14ac:dyDescent="0.3">
      <c r="L62" s="40"/>
      <c r="M62" s="40"/>
    </row>
    <row r="63" spans="12:13" x14ac:dyDescent="0.3">
      <c r="L63" s="40"/>
      <c r="M63" s="40"/>
    </row>
    <row r="64" spans="12:13" x14ac:dyDescent="0.3">
      <c r="L64" s="40"/>
      <c r="M64" s="40"/>
    </row>
    <row r="65" spans="12:13" x14ac:dyDescent="0.3">
      <c r="L65" s="40"/>
      <c r="M65" s="40"/>
    </row>
    <row r="66" spans="12:13" x14ac:dyDescent="0.3">
      <c r="L66" s="40"/>
      <c r="M66" s="40"/>
    </row>
    <row r="67" spans="12:13" x14ac:dyDescent="0.3">
      <c r="L67" s="40"/>
      <c r="M67" s="40"/>
    </row>
    <row r="68" spans="12:13" x14ac:dyDescent="0.3">
      <c r="L68" s="40"/>
      <c r="M68" s="40"/>
    </row>
    <row r="69" spans="12:13" x14ac:dyDescent="0.3">
      <c r="L69" s="40"/>
      <c r="M69" s="40"/>
    </row>
    <row r="70" spans="12:13" x14ac:dyDescent="0.3">
      <c r="L70" s="40"/>
      <c r="M70" s="40"/>
    </row>
    <row r="71" spans="12:13" x14ac:dyDescent="0.3">
      <c r="L71" s="40"/>
      <c r="M71" s="40"/>
    </row>
    <row r="72" spans="12:13" x14ac:dyDescent="0.3">
      <c r="L72" s="40"/>
      <c r="M72" s="40"/>
    </row>
    <row r="73" spans="12:13" x14ac:dyDescent="0.3">
      <c r="L73" s="40"/>
      <c r="M73" s="40"/>
    </row>
    <row r="74" spans="12:13" x14ac:dyDescent="0.3">
      <c r="L74" s="40"/>
      <c r="M74" s="40"/>
    </row>
    <row r="75" spans="12:13" x14ac:dyDescent="0.3">
      <c r="L75" s="40"/>
      <c r="M75" s="40"/>
    </row>
    <row r="76" spans="12:13" x14ac:dyDescent="0.3">
      <c r="L76" s="40"/>
      <c r="M76" s="40"/>
    </row>
    <row r="77" spans="12:13" x14ac:dyDescent="0.3">
      <c r="L77" s="40"/>
      <c r="M77" s="40"/>
    </row>
    <row r="78" spans="12:13" x14ac:dyDescent="0.3">
      <c r="L78" s="40"/>
      <c r="M78" s="40"/>
    </row>
    <row r="79" spans="12:13" x14ac:dyDescent="0.3">
      <c r="L79" s="40"/>
      <c r="M79" s="40"/>
    </row>
    <row r="80" spans="12:13" x14ac:dyDescent="0.3">
      <c r="L80" s="40"/>
      <c r="M80" s="40"/>
    </row>
    <row r="81" spans="12:13" x14ac:dyDescent="0.3">
      <c r="L81" s="40"/>
      <c r="M81" s="40"/>
    </row>
    <row r="82" spans="12:13" x14ac:dyDescent="0.3">
      <c r="L82" s="40"/>
      <c r="M82" s="40"/>
    </row>
    <row r="83" spans="12:13" x14ac:dyDescent="0.3">
      <c r="L83" s="40"/>
      <c r="M83" s="40"/>
    </row>
    <row r="84" spans="12:13" x14ac:dyDescent="0.3">
      <c r="L84" s="40"/>
      <c r="M84" s="40"/>
    </row>
    <row r="85" spans="12:13" x14ac:dyDescent="0.3">
      <c r="L85" s="40"/>
      <c r="M85" s="40"/>
    </row>
    <row r="86" spans="12:13" x14ac:dyDescent="0.3">
      <c r="L86" s="40"/>
      <c r="M86" s="40"/>
    </row>
    <row r="87" spans="12:13" x14ac:dyDescent="0.3">
      <c r="L87" s="40"/>
      <c r="M87" s="40"/>
    </row>
    <row r="88" spans="12:13" x14ac:dyDescent="0.3">
      <c r="L88" s="40"/>
      <c r="M88" s="40"/>
    </row>
    <row r="89" spans="12:13" x14ac:dyDescent="0.3">
      <c r="L89" s="40"/>
      <c r="M89" s="40"/>
    </row>
    <row r="90" spans="12:13" x14ac:dyDescent="0.3">
      <c r="L90" s="40"/>
      <c r="M90" s="40"/>
    </row>
    <row r="91" spans="12:13" x14ac:dyDescent="0.3">
      <c r="L91" s="40"/>
      <c r="M91" s="40"/>
    </row>
    <row r="92" spans="12:13" x14ac:dyDescent="0.3">
      <c r="L92" s="40"/>
      <c r="M92" s="40"/>
    </row>
    <row r="93" spans="12:13" x14ac:dyDescent="0.3">
      <c r="L93" s="40"/>
      <c r="M93" s="40"/>
    </row>
    <row r="94" spans="12:13" x14ac:dyDescent="0.3">
      <c r="L94" s="40"/>
      <c r="M94" s="40"/>
    </row>
    <row r="95" spans="12:13" x14ac:dyDescent="0.3">
      <c r="L95" s="40"/>
      <c r="M95" s="40"/>
    </row>
    <row r="96" spans="12:13" x14ac:dyDescent="0.3">
      <c r="L96" s="40"/>
      <c r="M96" s="40"/>
    </row>
    <row r="97" spans="12:13" x14ac:dyDescent="0.3">
      <c r="L97" s="40"/>
      <c r="M97" s="40"/>
    </row>
    <row r="98" spans="12:13" x14ac:dyDescent="0.3">
      <c r="L98" s="40"/>
      <c r="M98" s="40"/>
    </row>
    <row r="99" spans="12:13" x14ac:dyDescent="0.3">
      <c r="L99" s="40"/>
      <c r="M99" s="40"/>
    </row>
    <row r="100" spans="12:13" x14ac:dyDescent="0.3">
      <c r="L100" s="40"/>
      <c r="M100" s="40"/>
    </row>
    <row r="101" spans="12:13" x14ac:dyDescent="0.3">
      <c r="L101" s="40"/>
      <c r="M101" s="40"/>
    </row>
    <row r="102" spans="12:13" x14ac:dyDescent="0.3">
      <c r="L102" s="40"/>
      <c r="M102" s="40"/>
    </row>
    <row r="103" spans="12:13" x14ac:dyDescent="0.3">
      <c r="L103" s="40"/>
      <c r="M103" s="40"/>
    </row>
    <row r="104" spans="12:13" x14ac:dyDescent="0.3">
      <c r="L104" s="40"/>
      <c r="M104" s="40"/>
    </row>
    <row r="105" spans="12:13" x14ac:dyDescent="0.3">
      <c r="L105" s="40"/>
      <c r="M105" s="40"/>
    </row>
    <row r="106" spans="12:13" x14ac:dyDescent="0.3">
      <c r="L106" s="40"/>
      <c r="M106" s="40"/>
    </row>
    <row r="107" spans="12:13" x14ac:dyDescent="0.3">
      <c r="L107" s="40"/>
      <c r="M107" s="40"/>
    </row>
    <row r="108" spans="12:13" x14ac:dyDescent="0.3">
      <c r="L108" s="40"/>
      <c r="M108" s="40"/>
    </row>
    <row r="109" spans="12:13" x14ac:dyDescent="0.3">
      <c r="L109" s="40"/>
      <c r="M109" s="40"/>
    </row>
    <row r="110" spans="12:13" x14ac:dyDescent="0.3">
      <c r="L110" s="40"/>
      <c r="M110" s="40"/>
    </row>
    <row r="111" spans="12:13" x14ac:dyDescent="0.3">
      <c r="L111" s="40"/>
      <c r="M111" s="40"/>
    </row>
    <row r="112" spans="12:13" x14ac:dyDescent="0.3">
      <c r="L112" s="40"/>
      <c r="M112" s="40"/>
    </row>
    <row r="113" spans="12:13" x14ac:dyDescent="0.3">
      <c r="L113" s="40"/>
      <c r="M113" s="40"/>
    </row>
    <row r="114" spans="12:13" x14ac:dyDescent="0.3">
      <c r="L114" s="40"/>
      <c r="M114" s="40"/>
    </row>
    <row r="115" spans="12:13" x14ac:dyDescent="0.3">
      <c r="L115" s="40"/>
      <c r="M115" s="40"/>
    </row>
    <row r="116" spans="12:13" x14ac:dyDescent="0.3">
      <c r="L116" s="40"/>
      <c r="M116" s="40"/>
    </row>
    <row r="117" spans="12:13" x14ac:dyDescent="0.3">
      <c r="L117" s="40"/>
      <c r="M117" s="40"/>
    </row>
    <row r="118" spans="12:13" x14ac:dyDescent="0.3">
      <c r="L118" s="40"/>
      <c r="M118" s="40"/>
    </row>
    <row r="119" spans="12:13" x14ac:dyDescent="0.3">
      <c r="L119" s="40"/>
      <c r="M119" s="40"/>
    </row>
    <row r="120" spans="12:13" x14ac:dyDescent="0.3">
      <c r="L120" s="40"/>
      <c r="M120" s="40"/>
    </row>
    <row r="121" spans="12:13" x14ac:dyDescent="0.3">
      <c r="L121" s="40"/>
      <c r="M121" s="40"/>
    </row>
    <row r="122" spans="12:13" x14ac:dyDescent="0.3">
      <c r="L122" s="40"/>
      <c r="M122" s="40"/>
    </row>
    <row r="123" spans="12:13" x14ac:dyDescent="0.3">
      <c r="L123" s="40"/>
      <c r="M123" s="40"/>
    </row>
    <row r="124" spans="12:13" x14ac:dyDescent="0.3">
      <c r="L124" s="40"/>
      <c r="M124" s="40"/>
    </row>
    <row r="125" spans="12:13" x14ac:dyDescent="0.3">
      <c r="L125" s="40"/>
      <c r="M125" s="40"/>
    </row>
    <row r="126" spans="12:13" x14ac:dyDescent="0.3">
      <c r="L126" s="40"/>
      <c r="M126" s="40"/>
    </row>
    <row r="127" spans="12:13" x14ac:dyDescent="0.3">
      <c r="L127" s="40"/>
      <c r="M127" s="40"/>
    </row>
    <row r="128" spans="12:13" x14ac:dyDescent="0.3">
      <c r="L128" s="40"/>
      <c r="M128" s="40"/>
    </row>
    <row r="129" spans="12:13" x14ac:dyDescent="0.3">
      <c r="L129" s="40"/>
      <c r="M129" s="40"/>
    </row>
    <row r="130" spans="12:13" x14ac:dyDescent="0.3">
      <c r="L130" s="40"/>
      <c r="M130" s="40"/>
    </row>
    <row r="131" spans="12:13" x14ac:dyDescent="0.3">
      <c r="L131" s="40"/>
      <c r="M131" s="40"/>
    </row>
    <row r="132" spans="12:13" x14ac:dyDescent="0.3">
      <c r="L132" s="40"/>
      <c r="M132" s="40"/>
    </row>
    <row r="133" spans="12:13" x14ac:dyDescent="0.3">
      <c r="L133" s="40"/>
      <c r="M133" s="40"/>
    </row>
    <row r="134" spans="12:13" x14ac:dyDescent="0.3">
      <c r="L134" s="40"/>
      <c r="M134" s="40"/>
    </row>
    <row r="135" spans="12:13" x14ac:dyDescent="0.3">
      <c r="L135" s="40"/>
      <c r="M135" s="40"/>
    </row>
    <row r="136" spans="12:13" x14ac:dyDescent="0.3">
      <c r="L136" s="40"/>
      <c r="M136" s="40"/>
    </row>
    <row r="137" spans="12:13" x14ac:dyDescent="0.3">
      <c r="L137" s="40"/>
      <c r="M137" s="40"/>
    </row>
    <row r="138" spans="12:13" x14ac:dyDescent="0.3">
      <c r="L138" s="40"/>
      <c r="M138" s="40"/>
    </row>
    <row r="139" spans="12:13" x14ac:dyDescent="0.3">
      <c r="L139" s="40"/>
      <c r="M139" s="40"/>
    </row>
    <row r="140" spans="12:13" x14ac:dyDescent="0.3">
      <c r="L140" s="40"/>
      <c r="M140" s="40"/>
    </row>
    <row r="141" spans="12:13" x14ac:dyDescent="0.3">
      <c r="L141" s="40"/>
      <c r="M141" s="40"/>
    </row>
    <row r="142" spans="12:13" x14ac:dyDescent="0.3">
      <c r="L142" s="40"/>
      <c r="M142" s="40"/>
    </row>
    <row r="143" spans="12:13" x14ac:dyDescent="0.3">
      <c r="L143" s="40"/>
      <c r="M143" s="40"/>
    </row>
    <row r="144" spans="12:13" x14ac:dyDescent="0.3">
      <c r="L144" s="40"/>
      <c r="M144" s="40"/>
    </row>
    <row r="145" spans="12:13" x14ac:dyDescent="0.3">
      <c r="L145" s="40"/>
      <c r="M145" s="40"/>
    </row>
    <row r="146" spans="12:13" x14ac:dyDescent="0.3">
      <c r="L146" s="40"/>
      <c r="M146" s="40"/>
    </row>
    <row r="147" spans="12:13" x14ac:dyDescent="0.3">
      <c r="L147" s="40"/>
      <c r="M147" s="40"/>
    </row>
    <row r="148" spans="12:13" x14ac:dyDescent="0.3">
      <c r="L148" s="40"/>
      <c r="M148" s="40"/>
    </row>
    <row r="149" spans="12:13" x14ac:dyDescent="0.3">
      <c r="L149" s="40"/>
      <c r="M149" s="40"/>
    </row>
    <row r="150" spans="12:13" x14ac:dyDescent="0.3">
      <c r="L150" s="40"/>
      <c r="M150" s="40"/>
    </row>
    <row r="151" spans="12:13" x14ac:dyDescent="0.3">
      <c r="L151" s="40"/>
      <c r="M151" s="40"/>
    </row>
    <row r="152" spans="12:13" x14ac:dyDescent="0.3">
      <c r="L152" s="40"/>
      <c r="M152" s="40"/>
    </row>
    <row r="153" spans="12:13" x14ac:dyDescent="0.3">
      <c r="L153" s="40"/>
      <c r="M153" s="40"/>
    </row>
    <row r="154" spans="12:13" x14ac:dyDescent="0.3">
      <c r="L154" s="40"/>
      <c r="M154" s="40"/>
    </row>
    <row r="155" spans="12:13" x14ac:dyDescent="0.3">
      <c r="L155" s="40"/>
      <c r="M155" s="40"/>
    </row>
    <row r="156" spans="12:13" x14ac:dyDescent="0.3">
      <c r="L156" s="40"/>
      <c r="M156" s="40"/>
    </row>
    <row r="157" spans="12:13" x14ac:dyDescent="0.3">
      <c r="L157" s="40"/>
      <c r="M157" s="40"/>
    </row>
    <row r="158" spans="12:13" x14ac:dyDescent="0.3">
      <c r="L158" s="40"/>
      <c r="M158" s="40"/>
    </row>
    <row r="159" spans="12:13" x14ac:dyDescent="0.3">
      <c r="L159" s="40"/>
      <c r="M159" s="40"/>
    </row>
    <row r="160" spans="12:13" x14ac:dyDescent="0.3">
      <c r="L160" s="40"/>
      <c r="M160" s="40"/>
    </row>
    <row r="161" spans="12:13" x14ac:dyDescent="0.3">
      <c r="L161" s="40"/>
      <c r="M161" s="40"/>
    </row>
    <row r="162" spans="12:13" x14ac:dyDescent="0.3">
      <c r="L162" s="40"/>
      <c r="M162" s="40"/>
    </row>
    <row r="163" spans="12:13" x14ac:dyDescent="0.3">
      <c r="L163" s="40"/>
      <c r="M163" s="40"/>
    </row>
    <row r="164" spans="12:13" x14ac:dyDescent="0.3">
      <c r="L164" s="40"/>
      <c r="M164" s="40"/>
    </row>
    <row r="165" spans="12:13" x14ac:dyDescent="0.3">
      <c r="L165" s="40"/>
      <c r="M165" s="40"/>
    </row>
    <row r="166" spans="12:13" x14ac:dyDescent="0.3">
      <c r="L166" s="40"/>
      <c r="M166" s="40"/>
    </row>
    <row r="167" spans="12:13" x14ac:dyDescent="0.3">
      <c r="L167" s="40"/>
      <c r="M167" s="40"/>
    </row>
    <row r="168" spans="12:13" x14ac:dyDescent="0.3">
      <c r="L168" s="40"/>
      <c r="M168" s="40"/>
    </row>
    <row r="169" spans="12:13" x14ac:dyDescent="0.3">
      <c r="L169" s="40"/>
      <c r="M169" s="40"/>
    </row>
    <row r="170" spans="12:13" x14ac:dyDescent="0.3">
      <c r="L170" s="40"/>
      <c r="M170" s="40"/>
    </row>
    <row r="171" spans="12:13" x14ac:dyDescent="0.3">
      <c r="L171" s="40"/>
      <c r="M171" s="40"/>
    </row>
    <row r="172" spans="12:13" x14ac:dyDescent="0.3">
      <c r="L172" s="40"/>
      <c r="M172" s="40"/>
    </row>
    <row r="173" spans="12:13" x14ac:dyDescent="0.3">
      <c r="L173" s="40"/>
      <c r="M173" s="40"/>
    </row>
    <row r="174" spans="12:13" x14ac:dyDescent="0.3">
      <c r="L174" s="40"/>
      <c r="M174" s="40"/>
    </row>
    <row r="175" spans="12:13" x14ac:dyDescent="0.3">
      <c r="L175" s="40"/>
      <c r="M175" s="40"/>
    </row>
    <row r="176" spans="12:13" x14ac:dyDescent="0.3">
      <c r="L176" s="40"/>
      <c r="M176" s="40"/>
    </row>
    <row r="177" spans="12:13" x14ac:dyDescent="0.3">
      <c r="L177" s="40"/>
      <c r="M177" s="40"/>
    </row>
    <row r="178" spans="12:13" x14ac:dyDescent="0.3">
      <c r="L178" s="40"/>
      <c r="M178" s="40"/>
    </row>
    <row r="179" spans="12:13" x14ac:dyDescent="0.3">
      <c r="L179" s="40"/>
      <c r="M179" s="40"/>
    </row>
    <row r="180" spans="12:13" x14ac:dyDescent="0.3">
      <c r="L180" s="40"/>
      <c r="M180" s="40"/>
    </row>
    <row r="181" spans="12:13" x14ac:dyDescent="0.3">
      <c r="L181" s="40"/>
      <c r="M181" s="40"/>
    </row>
    <row r="182" spans="12:13" x14ac:dyDescent="0.3">
      <c r="L182" s="40"/>
      <c r="M182" s="40"/>
    </row>
    <row r="183" spans="12:13" x14ac:dyDescent="0.3">
      <c r="L183" s="40"/>
      <c r="M183" s="40"/>
    </row>
    <row r="184" spans="12:13" x14ac:dyDescent="0.3">
      <c r="L184" s="40"/>
      <c r="M184" s="40"/>
    </row>
    <row r="185" spans="12:13" x14ac:dyDescent="0.3">
      <c r="L185" s="40"/>
      <c r="M185" s="40"/>
    </row>
    <row r="186" spans="12:13" x14ac:dyDescent="0.3">
      <c r="L186" s="40"/>
      <c r="M186" s="40"/>
    </row>
    <row r="187" spans="12:13" x14ac:dyDescent="0.3">
      <c r="L187" s="40"/>
      <c r="M187" s="40"/>
    </row>
    <row r="188" spans="12:13" x14ac:dyDescent="0.3">
      <c r="L188" s="40"/>
      <c r="M188" s="40"/>
    </row>
    <row r="189" spans="12:13" x14ac:dyDescent="0.3">
      <c r="L189" s="40"/>
      <c r="M189" s="40"/>
    </row>
    <row r="190" spans="12:13" x14ac:dyDescent="0.3">
      <c r="L190" s="40"/>
      <c r="M190" s="40"/>
    </row>
    <row r="191" spans="12:13" x14ac:dyDescent="0.3">
      <c r="L191" s="40"/>
      <c r="M191" s="40"/>
    </row>
    <row r="192" spans="12:13" x14ac:dyDescent="0.3">
      <c r="L192" s="40"/>
      <c r="M192" s="40"/>
    </row>
    <row r="193" spans="12:13" x14ac:dyDescent="0.3">
      <c r="L193" s="40"/>
      <c r="M193" s="40"/>
    </row>
    <row r="194" spans="12:13" x14ac:dyDescent="0.3">
      <c r="L194" s="40"/>
      <c r="M194" s="40"/>
    </row>
    <row r="195" spans="12:13" x14ac:dyDescent="0.3">
      <c r="L195" s="40"/>
      <c r="M195" s="40"/>
    </row>
    <row r="196" spans="12:13" x14ac:dyDescent="0.3">
      <c r="L196" s="40"/>
      <c r="M196" s="40"/>
    </row>
    <row r="197" spans="12:13" x14ac:dyDescent="0.3">
      <c r="L197" s="40"/>
      <c r="M197" s="40"/>
    </row>
    <row r="198" spans="12:13" x14ac:dyDescent="0.3">
      <c r="L198" s="40"/>
      <c r="M198" s="40"/>
    </row>
    <row r="199" spans="12:13" x14ac:dyDescent="0.3">
      <c r="L199" s="40"/>
      <c r="M199" s="40"/>
    </row>
    <row r="200" spans="12:13" x14ac:dyDescent="0.3">
      <c r="L200" s="40"/>
      <c r="M200" s="40"/>
    </row>
    <row r="201" spans="12:13" x14ac:dyDescent="0.3">
      <c r="L201" s="40"/>
      <c r="M201" s="40"/>
    </row>
    <row r="202" spans="12:13" x14ac:dyDescent="0.3">
      <c r="L202" s="40"/>
      <c r="M202" s="40"/>
    </row>
    <row r="203" spans="12:13" x14ac:dyDescent="0.3">
      <c r="L203" s="40"/>
      <c r="M203" s="40"/>
    </row>
    <row r="204" spans="12:13" x14ac:dyDescent="0.3">
      <c r="L204" s="40"/>
      <c r="M204" s="40"/>
    </row>
    <row r="205" spans="12:13" x14ac:dyDescent="0.3">
      <c r="L205" s="40"/>
      <c r="M205" s="40"/>
    </row>
    <row r="206" spans="12:13" x14ac:dyDescent="0.3">
      <c r="L206" s="40"/>
      <c r="M206" s="40"/>
    </row>
    <row r="207" spans="12:13" x14ac:dyDescent="0.3">
      <c r="L207" s="40"/>
      <c r="M207" s="40"/>
    </row>
    <row r="208" spans="12:13" x14ac:dyDescent="0.3">
      <c r="L208" s="40"/>
      <c r="M208" s="40"/>
    </row>
    <row r="209" spans="12:13" x14ac:dyDescent="0.3">
      <c r="L209" s="40"/>
      <c r="M209" s="40"/>
    </row>
    <row r="210" spans="12:13" x14ac:dyDescent="0.3">
      <c r="L210" s="40"/>
      <c r="M210" s="40"/>
    </row>
    <row r="211" spans="12:13" x14ac:dyDescent="0.3">
      <c r="L211" s="40"/>
      <c r="M211" s="40"/>
    </row>
    <row r="212" spans="12:13" x14ac:dyDescent="0.3">
      <c r="L212" s="40"/>
      <c r="M212" s="40"/>
    </row>
    <row r="213" spans="12:13" x14ac:dyDescent="0.3">
      <c r="L213" s="40"/>
      <c r="M213" s="40"/>
    </row>
    <row r="214" spans="12:13" x14ac:dyDescent="0.3">
      <c r="L214" s="40"/>
      <c r="M214" s="40"/>
    </row>
    <row r="215" spans="12:13" x14ac:dyDescent="0.3">
      <c r="L215" s="40"/>
      <c r="M215" s="40"/>
    </row>
    <row r="216" spans="12:13" x14ac:dyDescent="0.3">
      <c r="L216" s="40"/>
      <c r="M216" s="40"/>
    </row>
    <row r="217" spans="12:13" x14ac:dyDescent="0.3">
      <c r="L217" s="40"/>
      <c r="M217" s="40"/>
    </row>
    <row r="218" spans="12:13" x14ac:dyDescent="0.3">
      <c r="L218" s="40"/>
      <c r="M218" s="40"/>
    </row>
    <row r="219" spans="12:13" x14ac:dyDescent="0.3">
      <c r="L219" s="40"/>
      <c r="M219" s="40"/>
    </row>
    <row r="220" spans="12:13" x14ac:dyDescent="0.3">
      <c r="L220" s="40"/>
      <c r="M220" s="40"/>
    </row>
    <row r="221" spans="12:13" x14ac:dyDescent="0.3">
      <c r="L221" s="40"/>
      <c r="M221" s="40"/>
    </row>
    <row r="222" spans="12:13" x14ac:dyDescent="0.3">
      <c r="L222" s="40"/>
      <c r="M222" s="40"/>
    </row>
    <row r="223" spans="12:13" x14ac:dyDescent="0.3">
      <c r="L223" s="40"/>
      <c r="M223" s="40"/>
    </row>
    <row r="224" spans="12:13" x14ac:dyDescent="0.3">
      <c r="L224" s="40"/>
      <c r="M224" s="40"/>
    </row>
    <row r="225" spans="12:13" x14ac:dyDescent="0.3">
      <c r="L225" s="40"/>
      <c r="M225" s="40"/>
    </row>
    <row r="226" spans="12:13" x14ac:dyDescent="0.3">
      <c r="L226" s="40"/>
      <c r="M226" s="40"/>
    </row>
    <row r="227" spans="12:13" x14ac:dyDescent="0.3">
      <c r="L227" s="40"/>
      <c r="M227" s="40"/>
    </row>
    <row r="228" spans="12:13" x14ac:dyDescent="0.3">
      <c r="L228" s="40"/>
      <c r="M228" s="40"/>
    </row>
    <row r="229" spans="12:13" x14ac:dyDescent="0.3">
      <c r="L229" s="40"/>
      <c r="M229" s="40"/>
    </row>
    <row r="230" spans="12:13" x14ac:dyDescent="0.3">
      <c r="L230" s="40"/>
      <c r="M230" s="40"/>
    </row>
    <row r="231" spans="12:13" x14ac:dyDescent="0.3">
      <c r="L231" s="40"/>
      <c r="M231" s="40"/>
    </row>
    <row r="232" spans="12:13" x14ac:dyDescent="0.3">
      <c r="L232" s="40"/>
      <c r="M232" s="40"/>
    </row>
    <row r="233" spans="12:13" x14ac:dyDescent="0.3">
      <c r="L233" s="40"/>
      <c r="M233" s="40"/>
    </row>
    <row r="234" spans="12:13" x14ac:dyDescent="0.3">
      <c r="L234" s="40"/>
      <c r="M234" s="40"/>
    </row>
    <row r="235" spans="12:13" x14ac:dyDescent="0.3">
      <c r="L235" s="40"/>
      <c r="M235" s="40"/>
    </row>
    <row r="236" spans="12:13" x14ac:dyDescent="0.3">
      <c r="L236" s="40"/>
      <c r="M236" s="40"/>
    </row>
    <row r="237" spans="12:13" x14ac:dyDescent="0.3">
      <c r="L237" s="40"/>
      <c r="M237" s="40"/>
    </row>
    <row r="238" spans="12:13" x14ac:dyDescent="0.3">
      <c r="L238" s="40"/>
      <c r="M238" s="40"/>
    </row>
    <row r="239" spans="12:13" x14ac:dyDescent="0.3">
      <c r="L239" s="40"/>
      <c r="M239" s="40"/>
    </row>
    <row r="240" spans="12:13" x14ac:dyDescent="0.3">
      <c r="L240" s="40"/>
      <c r="M240" s="40"/>
    </row>
    <row r="241" spans="12:13" x14ac:dyDescent="0.3">
      <c r="L241" s="40"/>
      <c r="M241" s="40"/>
    </row>
    <row r="242" spans="12:13" x14ac:dyDescent="0.3">
      <c r="L242" s="40"/>
      <c r="M242" s="40"/>
    </row>
    <row r="243" spans="12:13" x14ac:dyDescent="0.3">
      <c r="L243" s="40"/>
      <c r="M243" s="40"/>
    </row>
    <row r="244" spans="12:13" x14ac:dyDescent="0.3">
      <c r="L244" s="40"/>
      <c r="M244" s="40"/>
    </row>
    <row r="245" spans="12:13" x14ac:dyDescent="0.3">
      <c r="L245" s="40"/>
      <c r="M245" s="40"/>
    </row>
    <row r="246" spans="12:13" x14ac:dyDescent="0.3">
      <c r="L246" s="40"/>
      <c r="M246" s="40"/>
    </row>
    <row r="247" spans="12:13" x14ac:dyDescent="0.3">
      <c r="L247" s="40"/>
      <c r="M247" s="40"/>
    </row>
    <row r="248" spans="12:13" x14ac:dyDescent="0.3">
      <c r="L248" s="40"/>
      <c r="M248" s="40"/>
    </row>
    <row r="249" spans="12:13" x14ac:dyDescent="0.3">
      <c r="L249" s="40"/>
      <c r="M249" s="40"/>
    </row>
    <row r="250" spans="12:13" x14ac:dyDescent="0.3">
      <c r="L250" s="40"/>
      <c r="M250" s="40"/>
    </row>
    <row r="251" spans="12:13" x14ac:dyDescent="0.3">
      <c r="L251" s="40"/>
      <c r="M251" s="40"/>
    </row>
    <row r="252" spans="12:13" x14ac:dyDescent="0.3">
      <c r="L252" s="40"/>
      <c r="M252" s="40"/>
    </row>
    <row r="253" spans="12:13" x14ac:dyDescent="0.3">
      <c r="L253" s="40"/>
      <c r="M253" s="40"/>
    </row>
    <row r="254" spans="12:13" x14ac:dyDescent="0.3">
      <c r="L254" s="40"/>
      <c r="M254" s="40"/>
    </row>
    <row r="255" spans="12:13" x14ac:dyDescent="0.3">
      <c r="L255" s="40"/>
      <c r="M255" s="40"/>
    </row>
    <row r="256" spans="12:13" x14ac:dyDescent="0.3">
      <c r="L256" s="40"/>
      <c r="M256" s="40"/>
    </row>
    <row r="257" spans="12:13" x14ac:dyDescent="0.3">
      <c r="L257" s="40"/>
      <c r="M257" s="40"/>
    </row>
    <row r="258" spans="12:13" x14ac:dyDescent="0.3">
      <c r="L258" s="40"/>
      <c r="M258" s="40"/>
    </row>
    <row r="259" spans="12:13" x14ac:dyDescent="0.3">
      <c r="L259" s="40"/>
      <c r="M259" s="40"/>
    </row>
    <row r="260" spans="12:13" x14ac:dyDescent="0.3">
      <c r="L260" s="40"/>
      <c r="M260" s="40"/>
    </row>
    <row r="261" spans="12:13" x14ac:dyDescent="0.3">
      <c r="L261" s="40"/>
      <c r="M261" s="40"/>
    </row>
    <row r="262" spans="12:13" x14ac:dyDescent="0.3">
      <c r="L262" s="40"/>
      <c r="M262" s="40"/>
    </row>
    <row r="263" spans="12:13" x14ac:dyDescent="0.3">
      <c r="L263" s="40"/>
      <c r="M263" s="40"/>
    </row>
    <row r="264" spans="12:13" x14ac:dyDescent="0.3">
      <c r="L264" s="40"/>
      <c r="M264" s="40"/>
    </row>
    <row r="265" spans="12:13" x14ac:dyDescent="0.3">
      <c r="L265" s="40"/>
      <c r="M265" s="40"/>
    </row>
    <row r="266" spans="12:13" x14ac:dyDescent="0.3">
      <c r="L266" s="40"/>
      <c r="M266" s="40"/>
    </row>
    <row r="267" spans="12:13" x14ac:dyDescent="0.3">
      <c r="L267" s="40"/>
      <c r="M267" s="40"/>
    </row>
    <row r="268" spans="12:13" x14ac:dyDescent="0.3">
      <c r="L268" s="40"/>
      <c r="M268" s="40"/>
    </row>
    <row r="269" spans="12:13" x14ac:dyDescent="0.3">
      <c r="L269" s="40"/>
      <c r="M269" s="40"/>
    </row>
    <row r="270" spans="12:13" x14ac:dyDescent="0.3">
      <c r="L270" s="40"/>
      <c r="M270" s="40"/>
    </row>
    <row r="271" spans="12:13" x14ac:dyDescent="0.3">
      <c r="L271" s="40"/>
      <c r="M271" s="40"/>
    </row>
    <row r="272" spans="12:13" x14ac:dyDescent="0.3">
      <c r="L272" s="40"/>
      <c r="M272" s="40"/>
    </row>
    <row r="273" spans="12:13" x14ac:dyDescent="0.3">
      <c r="L273" s="40"/>
      <c r="M273" s="40"/>
    </row>
    <row r="274" spans="12:13" x14ac:dyDescent="0.3">
      <c r="L274" s="40"/>
      <c r="M274" s="40"/>
    </row>
    <row r="275" spans="12:13" x14ac:dyDescent="0.3">
      <c r="L275" s="40"/>
      <c r="M275" s="40"/>
    </row>
    <row r="276" spans="12:13" x14ac:dyDescent="0.3">
      <c r="L276" s="40"/>
      <c r="M276" s="40"/>
    </row>
    <row r="277" spans="12:13" x14ac:dyDescent="0.3">
      <c r="L277" s="40"/>
      <c r="M277" s="40"/>
    </row>
    <row r="278" spans="12:13" x14ac:dyDescent="0.3">
      <c r="L278" s="40"/>
      <c r="M278" s="40"/>
    </row>
    <row r="279" spans="12:13" x14ac:dyDescent="0.3">
      <c r="L279" s="40"/>
      <c r="M279" s="40"/>
    </row>
    <row r="280" spans="12:13" x14ac:dyDescent="0.3">
      <c r="L280" s="40"/>
      <c r="M280" s="40"/>
    </row>
    <row r="281" spans="12:13" x14ac:dyDescent="0.3">
      <c r="L281" s="40"/>
      <c r="M281" s="40"/>
    </row>
    <row r="282" spans="12:13" x14ac:dyDescent="0.3">
      <c r="L282" s="40"/>
      <c r="M282" s="40"/>
    </row>
    <row r="283" spans="12:13" x14ac:dyDescent="0.3">
      <c r="L283" s="40"/>
      <c r="M283" s="40"/>
    </row>
    <row r="284" spans="12:13" x14ac:dyDescent="0.3">
      <c r="L284" s="40"/>
      <c r="M284" s="40"/>
    </row>
    <row r="285" spans="12:13" x14ac:dyDescent="0.3">
      <c r="L285" s="40"/>
      <c r="M285" s="40"/>
    </row>
  </sheetData>
  <mergeCells count="2">
    <mergeCell ref="B4:J4"/>
    <mergeCell ref="B26:H2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21"/>
  <sheetViews>
    <sheetView workbookViewId="0"/>
  </sheetViews>
  <sheetFormatPr baseColWidth="10" defaultRowHeight="14.4" x14ac:dyDescent="0.3"/>
  <cols>
    <col min="2" max="2" width="23.77734375" customWidth="1"/>
    <col min="7" max="7" width="12.21875" bestFit="1" customWidth="1"/>
    <col min="8" max="8" width="11" customWidth="1"/>
  </cols>
  <sheetData>
    <row r="2" spans="2:8" ht="18.600000000000001" x14ac:dyDescent="0.4">
      <c r="B2" s="6" t="s">
        <v>151</v>
      </c>
      <c r="C2" s="7"/>
      <c r="D2" s="7"/>
      <c r="E2" s="7"/>
      <c r="F2" s="7"/>
      <c r="G2" s="7"/>
      <c r="H2" s="7"/>
    </row>
    <row r="3" spans="2:8" ht="16.8" x14ac:dyDescent="0.4">
      <c r="B3" s="7" t="s">
        <v>152</v>
      </c>
      <c r="C3" s="7"/>
      <c r="D3" s="7"/>
      <c r="E3" s="7"/>
      <c r="F3" s="7"/>
      <c r="G3" s="7"/>
      <c r="H3" s="7"/>
    </row>
    <row r="4" spans="2:8" ht="16.8" x14ac:dyDescent="0.4">
      <c r="B4" s="7"/>
      <c r="C4" s="7"/>
      <c r="D4" s="7"/>
      <c r="E4" s="7"/>
      <c r="F4" s="7"/>
      <c r="G4" s="7"/>
      <c r="H4" s="7"/>
    </row>
    <row r="5" spans="2:8" ht="33.6" x14ac:dyDescent="0.4">
      <c r="B5" s="30"/>
      <c r="C5" s="31">
        <v>2010</v>
      </c>
      <c r="D5" s="31">
        <v>2015</v>
      </c>
      <c r="E5" s="31">
        <v>2025</v>
      </c>
      <c r="F5" s="29" t="s">
        <v>154</v>
      </c>
      <c r="G5" s="29" t="s">
        <v>38</v>
      </c>
      <c r="H5" s="29" t="s">
        <v>153</v>
      </c>
    </row>
    <row r="6" spans="2:8" ht="18.600000000000001" x14ac:dyDescent="0.4">
      <c r="B6" s="27" t="s">
        <v>33</v>
      </c>
      <c r="C6" s="33">
        <v>2416</v>
      </c>
      <c r="D6" s="33">
        <v>2518</v>
      </c>
      <c r="E6" s="33">
        <v>2607</v>
      </c>
      <c r="F6" s="49">
        <f>E6/C6-1</f>
        <v>7.905629139072845E-2</v>
      </c>
      <c r="G6" s="30" t="s">
        <v>54</v>
      </c>
      <c r="H6" s="49">
        <f>(E6/$E$12)</f>
        <v>0.18328177727784026</v>
      </c>
    </row>
    <row r="7" spans="2:8" ht="18.600000000000001" x14ac:dyDescent="0.4">
      <c r="B7" s="27" t="s">
        <v>34</v>
      </c>
      <c r="C7" s="33">
        <v>1316</v>
      </c>
      <c r="D7" s="33">
        <v>1600</v>
      </c>
      <c r="E7" s="33">
        <v>1884</v>
      </c>
      <c r="F7" s="49">
        <f t="shared" ref="F7:F12" si="0">E7/C7-1</f>
        <v>0.43161094224924001</v>
      </c>
      <c r="G7" s="30" t="s">
        <v>55</v>
      </c>
      <c r="H7" s="49">
        <f t="shared" ref="H7:H11" si="1">(E7/$E$12)</f>
        <v>0.13245219347581552</v>
      </c>
    </row>
    <row r="8" spans="2:8" ht="18.600000000000001" x14ac:dyDescent="0.4">
      <c r="B8" s="27" t="s">
        <v>35</v>
      </c>
      <c r="C8" s="33">
        <v>1034</v>
      </c>
      <c r="D8" s="33">
        <v>1135</v>
      </c>
      <c r="E8" s="33">
        <v>1250</v>
      </c>
      <c r="F8" s="49">
        <f t="shared" si="0"/>
        <v>0.20889748549323017</v>
      </c>
      <c r="G8" s="35" t="s">
        <v>56</v>
      </c>
      <c r="H8" s="49">
        <f t="shared" si="1"/>
        <v>8.7879640044994378E-2</v>
      </c>
    </row>
    <row r="9" spans="2:8" ht="18.600000000000001" x14ac:dyDescent="0.4">
      <c r="B9" s="27" t="s">
        <v>36</v>
      </c>
      <c r="C9" s="33">
        <v>1792</v>
      </c>
      <c r="D9" s="33">
        <v>1786</v>
      </c>
      <c r="E9" s="33">
        <v>1746</v>
      </c>
      <c r="F9" s="49">
        <f t="shared" si="0"/>
        <v>-2.5669642857142905E-2</v>
      </c>
      <c r="G9" s="30" t="s">
        <v>57</v>
      </c>
      <c r="H9" s="49">
        <f t="shared" si="1"/>
        <v>0.12275028121484814</v>
      </c>
    </row>
    <row r="10" spans="2:8" ht="18.600000000000001" x14ac:dyDescent="0.4">
      <c r="B10" s="27" t="s">
        <v>37</v>
      </c>
      <c r="C10" s="33">
        <v>845</v>
      </c>
      <c r="D10" s="33">
        <v>817</v>
      </c>
      <c r="E10" s="33">
        <v>789</v>
      </c>
      <c r="F10" s="49">
        <f t="shared" si="0"/>
        <v>-6.6272189349112387E-2</v>
      </c>
      <c r="G10" s="30" t="s">
        <v>58</v>
      </c>
      <c r="H10" s="49">
        <f t="shared" si="1"/>
        <v>5.5469628796400453E-2</v>
      </c>
    </row>
    <row r="11" spans="2:8" ht="18.600000000000001" x14ac:dyDescent="0.4">
      <c r="B11" s="28" t="s">
        <v>14</v>
      </c>
      <c r="C11" s="34">
        <v>7403</v>
      </c>
      <c r="D11" s="34">
        <v>7856</v>
      </c>
      <c r="E11" s="34">
        <f>SUM(E6:E10)</f>
        <v>8276</v>
      </c>
      <c r="F11" s="50">
        <f t="shared" si="0"/>
        <v>0.11792516547345677</v>
      </c>
      <c r="G11" s="31" t="s">
        <v>59</v>
      </c>
      <c r="H11" s="49">
        <f t="shared" si="1"/>
        <v>0.58183352080989881</v>
      </c>
    </row>
    <row r="12" spans="2:8" ht="16.8" x14ac:dyDescent="0.4">
      <c r="B12" s="102" t="s">
        <v>39</v>
      </c>
      <c r="C12" s="103">
        <v>13071</v>
      </c>
      <c r="D12" s="103">
        <v>13918</v>
      </c>
      <c r="E12" s="103">
        <v>14224</v>
      </c>
      <c r="F12" s="104">
        <f t="shared" si="0"/>
        <v>8.821054242215598E-2</v>
      </c>
      <c r="G12" s="48" t="s">
        <v>40</v>
      </c>
      <c r="H12" s="30" t="s">
        <v>40</v>
      </c>
    </row>
    <row r="13" spans="2:8" ht="16.8" x14ac:dyDescent="0.4">
      <c r="B13" s="32" t="s">
        <v>161</v>
      </c>
      <c r="C13" s="7"/>
      <c r="D13" s="7"/>
      <c r="E13" s="88"/>
      <c r="F13" s="7"/>
      <c r="G13" s="7"/>
      <c r="H13" s="7"/>
    </row>
    <row r="14" spans="2:8" ht="16.8" x14ac:dyDescent="0.4">
      <c r="E14" s="89"/>
      <c r="H14" s="36"/>
    </row>
    <row r="15" spans="2:8" ht="16.8" x14ac:dyDescent="0.4">
      <c r="E15" s="89"/>
      <c r="F15" s="40"/>
    </row>
    <row r="16" spans="2:8" ht="16.8" x14ac:dyDescent="0.4">
      <c r="E16" s="89"/>
      <c r="F16" s="40"/>
    </row>
    <row r="17" spans="5:6" ht="16.8" x14ac:dyDescent="0.4">
      <c r="E17" s="89"/>
      <c r="F17" s="40"/>
    </row>
    <row r="18" spans="5:6" ht="16.8" x14ac:dyDescent="0.4">
      <c r="E18" s="89"/>
      <c r="F18" s="40"/>
    </row>
    <row r="19" spans="5:6" ht="16.8" x14ac:dyDescent="0.4">
      <c r="E19" s="89"/>
      <c r="F19" s="40"/>
    </row>
    <row r="20" spans="5:6" ht="16.8" x14ac:dyDescent="0.4">
      <c r="E20" s="90"/>
      <c r="F20" s="40"/>
    </row>
    <row r="21" spans="5:6" x14ac:dyDescent="0.3">
      <c r="E21" s="95"/>
      <c r="F21" s="40"/>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1:P41"/>
  <sheetViews>
    <sheetView workbookViewId="0">
      <selection activeCell="L15" sqref="L15"/>
    </sheetView>
  </sheetViews>
  <sheetFormatPr baseColWidth="10" defaultRowHeight="14.4" x14ac:dyDescent="0.3"/>
  <cols>
    <col min="3" max="3" width="23.5546875" customWidth="1"/>
    <col min="13" max="13" width="27.77734375" bestFit="1" customWidth="1"/>
    <col min="14" max="14" width="14.6640625" bestFit="1" customWidth="1"/>
    <col min="15" max="15" width="19.77734375" bestFit="1" customWidth="1"/>
    <col min="16" max="16" width="17.44140625" bestFit="1" customWidth="1"/>
  </cols>
  <sheetData>
    <row r="1" spans="3:16" s="1" customFormat="1" x14ac:dyDescent="0.3"/>
    <row r="2" spans="3:16" ht="16.8" x14ac:dyDescent="0.4">
      <c r="C2" s="6" t="s">
        <v>157</v>
      </c>
      <c r="D2" s="7"/>
      <c r="E2" s="7"/>
      <c r="F2" s="7"/>
      <c r="G2" s="7"/>
      <c r="H2" s="7"/>
      <c r="I2" s="7"/>
    </row>
    <row r="3" spans="3:16" ht="16.8" x14ac:dyDescent="0.4">
      <c r="C3" s="7" t="s">
        <v>150</v>
      </c>
      <c r="D3" s="7"/>
      <c r="E3" s="7"/>
      <c r="F3" s="7"/>
      <c r="G3" s="7"/>
      <c r="H3" s="7"/>
      <c r="I3" s="7"/>
    </row>
    <row r="4" spans="3:16" s="1" customFormat="1" ht="16.8" x14ac:dyDescent="0.4">
      <c r="C4" s="7"/>
      <c r="D4" s="7"/>
      <c r="E4" s="7"/>
      <c r="F4" s="7"/>
      <c r="G4" s="7"/>
      <c r="H4" s="7"/>
      <c r="I4" s="7"/>
      <c r="M4" s="166" t="s">
        <v>19</v>
      </c>
      <c r="N4" s="166" t="s">
        <v>156</v>
      </c>
      <c r="O4" s="166" t="s">
        <v>155</v>
      </c>
      <c r="P4" s="165" t="s">
        <v>163</v>
      </c>
    </row>
    <row r="5" spans="3:16" s="1" customFormat="1" ht="16.8" x14ac:dyDescent="0.4">
      <c r="C5" s="7"/>
      <c r="D5" s="7"/>
      <c r="E5" s="7"/>
      <c r="F5" s="7"/>
      <c r="G5" s="7"/>
      <c r="H5" s="7"/>
      <c r="I5" s="7"/>
      <c r="M5" s="111" t="s">
        <v>4</v>
      </c>
      <c r="N5" s="26">
        <v>2607800</v>
      </c>
      <c r="O5" s="167">
        <f t="shared" ref="O5:O17" si="0">N5/1000</f>
        <v>2607.8000000000002</v>
      </c>
      <c r="P5" s="92">
        <f t="shared" ref="P5:P17" si="1">O5/$O$18</f>
        <v>0.67965954993600342</v>
      </c>
    </row>
    <row r="6" spans="3:16" s="1" customFormat="1" ht="16.8" x14ac:dyDescent="0.4">
      <c r="C6" s="7"/>
      <c r="D6" s="7"/>
      <c r="E6" s="7"/>
      <c r="F6" s="7"/>
      <c r="G6" s="7"/>
      <c r="H6" s="7"/>
      <c r="I6" s="7"/>
      <c r="M6" s="111" t="s">
        <v>7</v>
      </c>
      <c r="N6" s="26">
        <v>336899</v>
      </c>
      <c r="O6" s="167">
        <f t="shared" si="0"/>
        <v>336.899</v>
      </c>
      <c r="P6" s="92">
        <f t="shared" si="1"/>
        <v>8.7804518258259689E-2</v>
      </c>
    </row>
    <row r="7" spans="3:16" s="1" customFormat="1" ht="16.8" x14ac:dyDescent="0.4">
      <c r="C7" s="7"/>
      <c r="D7" s="7"/>
      <c r="E7" s="7"/>
      <c r="F7" s="7"/>
      <c r="G7" s="7"/>
      <c r="H7" s="7"/>
      <c r="I7" s="7"/>
      <c r="M7" s="111" t="s">
        <v>8</v>
      </c>
      <c r="N7" s="26">
        <v>313079</v>
      </c>
      <c r="O7" s="167">
        <f t="shared" si="0"/>
        <v>313.07900000000001</v>
      </c>
      <c r="P7" s="92">
        <f t="shared" si="1"/>
        <v>8.1596415459166349E-2</v>
      </c>
    </row>
    <row r="8" spans="3:16" s="1" customFormat="1" ht="16.8" x14ac:dyDescent="0.4">
      <c r="C8" s="7"/>
      <c r="D8" s="7"/>
      <c r="E8" s="7"/>
      <c r="F8" s="7"/>
      <c r="G8" s="7"/>
      <c r="H8" s="7"/>
      <c r="I8" s="7"/>
      <c r="M8" s="111" t="s">
        <v>5</v>
      </c>
      <c r="N8" s="26">
        <v>274491</v>
      </c>
      <c r="O8" s="167">
        <f t="shared" si="0"/>
        <v>274.49099999999999</v>
      </c>
      <c r="P8" s="92">
        <f t="shared" si="1"/>
        <v>7.1539393174892052E-2</v>
      </c>
    </row>
    <row r="9" spans="3:16" s="1" customFormat="1" ht="16.8" x14ac:dyDescent="0.4">
      <c r="C9" s="7"/>
      <c r="D9" s="7"/>
      <c r="E9" s="7"/>
      <c r="F9" s="7"/>
      <c r="G9" s="7"/>
      <c r="H9" s="7"/>
      <c r="I9" s="7"/>
      <c r="M9" s="111" t="s">
        <v>9</v>
      </c>
      <c r="N9" s="26">
        <v>78788</v>
      </c>
      <c r="O9" s="167">
        <f t="shared" si="0"/>
        <v>78.787999999999997</v>
      </c>
      <c r="P9" s="92">
        <f t="shared" si="1"/>
        <v>2.0534173103902844E-2</v>
      </c>
    </row>
    <row r="10" spans="3:16" s="1" customFormat="1" ht="16.8" x14ac:dyDescent="0.4">
      <c r="C10" s="7"/>
      <c r="D10" s="7"/>
      <c r="E10" s="7"/>
      <c r="F10" s="7"/>
      <c r="G10" s="7"/>
      <c r="H10" s="7"/>
      <c r="I10" s="7"/>
      <c r="M10" s="111" t="s">
        <v>6</v>
      </c>
      <c r="N10" s="26">
        <v>77568</v>
      </c>
      <c r="O10" s="167">
        <f t="shared" si="0"/>
        <v>77.567999999999998</v>
      </c>
      <c r="P10" s="92">
        <f t="shared" si="1"/>
        <v>2.0216209820322077E-2</v>
      </c>
    </row>
    <row r="11" spans="3:16" s="1" customFormat="1" ht="16.8" x14ac:dyDescent="0.4">
      <c r="C11" s="7"/>
      <c r="D11" s="7"/>
      <c r="E11" s="7"/>
      <c r="F11" s="7"/>
      <c r="G11" s="7"/>
      <c r="H11" s="7"/>
      <c r="I11" s="7"/>
      <c r="M11" s="111" t="s">
        <v>2</v>
      </c>
      <c r="N11" s="26">
        <v>74734</v>
      </c>
      <c r="O11" s="167">
        <f t="shared" si="0"/>
        <v>74.733999999999995</v>
      </c>
      <c r="P11" s="92">
        <f t="shared" si="1"/>
        <v>1.947759675010249E-2</v>
      </c>
    </row>
    <row r="12" spans="3:16" s="1" customFormat="1" ht="16.8" x14ac:dyDescent="0.4">
      <c r="C12" s="7"/>
      <c r="D12" s="7"/>
      <c r="E12" s="7"/>
      <c r="F12" s="7"/>
      <c r="G12" s="7"/>
      <c r="H12" s="7"/>
      <c r="I12" s="7"/>
      <c r="M12" s="111" t="s">
        <v>10</v>
      </c>
      <c r="N12" s="26">
        <v>23534</v>
      </c>
      <c r="O12" s="167">
        <f t="shared" si="0"/>
        <v>23.533999999999999</v>
      </c>
      <c r="P12" s="92">
        <f t="shared" si="1"/>
        <v>6.1335638654014509E-3</v>
      </c>
    </row>
    <row r="13" spans="3:16" s="1" customFormat="1" ht="16.8" x14ac:dyDescent="0.4">
      <c r="C13" s="7"/>
      <c r="D13" s="7"/>
      <c r="E13" s="7"/>
      <c r="F13" s="7"/>
      <c r="G13" s="7"/>
      <c r="H13" s="7"/>
      <c r="I13" s="7"/>
      <c r="M13" s="111" t="s">
        <v>3</v>
      </c>
      <c r="N13" s="26">
        <v>22583</v>
      </c>
      <c r="O13" s="167">
        <f t="shared" si="0"/>
        <v>22.582999999999998</v>
      </c>
      <c r="P13" s="92">
        <f t="shared" si="1"/>
        <v>5.8857088795938204E-3</v>
      </c>
    </row>
    <row r="14" spans="3:16" s="1" customFormat="1" ht="16.8" x14ac:dyDescent="0.4">
      <c r="C14" s="7"/>
      <c r="D14" s="7"/>
      <c r="E14" s="7"/>
      <c r="F14" s="7"/>
      <c r="G14" s="7"/>
      <c r="H14" s="7"/>
      <c r="I14" s="7"/>
      <c r="M14" s="111" t="s">
        <v>1</v>
      </c>
      <c r="N14" s="26">
        <v>14609</v>
      </c>
      <c r="O14" s="167">
        <f t="shared" si="0"/>
        <v>14.609</v>
      </c>
      <c r="P14" s="92">
        <f t="shared" si="1"/>
        <v>3.807480008058545E-3</v>
      </c>
    </row>
    <row r="15" spans="3:16" s="1" customFormat="1" ht="16.8" x14ac:dyDescent="0.4">
      <c r="C15" s="7"/>
      <c r="D15" s="7"/>
      <c r="E15" s="7"/>
      <c r="F15" s="7"/>
      <c r="G15" s="7"/>
      <c r="H15" s="7"/>
      <c r="I15" s="7"/>
      <c r="M15" s="111" t="s">
        <v>11</v>
      </c>
      <c r="N15" s="26">
        <v>10520</v>
      </c>
      <c r="O15" s="167">
        <f t="shared" si="0"/>
        <v>10.52</v>
      </c>
      <c r="P15" s="92">
        <f t="shared" si="1"/>
        <v>2.7417817567784168E-3</v>
      </c>
    </row>
    <row r="16" spans="3:16" s="1" customFormat="1" ht="16.8" x14ac:dyDescent="0.4">
      <c r="C16" s="7"/>
      <c r="D16" s="7"/>
      <c r="E16" s="7"/>
      <c r="F16" s="7"/>
      <c r="G16" s="7"/>
      <c r="H16" s="7"/>
      <c r="I16" s="7"/>
      <c r="M16" s="111" t="s">
        <v>12</v>
      </c>
      <c r="N16" s="26">
        <v>2316</v>
      </c>
      <c r="O16" s="167">
        <f t="shared" si="0"/>
        <v>2.3159999999999998</v>
      </c>
      <c r="P16" s="92">
        <f t="shared" si="1"/>
        <v>6.0360898751889863E-4</v>
      </c>
    </row>
    <row r="17" spans="3:16" s="1" customFormat="1" ht="16.8" x14ac:dyDescent="0.4">
      <c r="C17" s="7"/>
      <c r="D17" s="7"/>
      <c r="E17" s="7"/>
      <c r="F17" s="7"/>
      <c r="G17" s="7"/>
      <c r="H17" s="7"/>
      <c r="I17" s="7"/>
      <c r="M17" s="111" t="s">
        <v>13</v>
      </c>
      <c r="N17" s="112">
        <v>0</v>
      </c>
      <c r="O17" s="167">
        <f t="shared" si="0"/>
        <v>0</v>
      </c>
      <c r="P17" s="92">
        <f t="shared" si="1"/>
        <v>0</v>
      </c>
    </row>
    <row r="18" spans="3:16" s="1" customFormat="1" ht="16.8" x14ac:dyDescent="0.4">
      <c r="C18" s="7"/>
      <c r="D18" s="7"/>
      <c r="E18" s="7"/>
      <c r="F18" s="7"/>
      <c r="G18" s="7"/>
      <c r="H18" s="7"/>
      <c r="I18" s="7"/>
      <c r="M18" s="111" t="s">
        <v>144</v>
      </c>
      <c r="N18" s="112">
        <f>SUM(N5:N17)</f>
        <v>3836921</v>
      </c>
      <c r="O18" s="167">
        <f t="shared" ref="O18" si="2">N18/1000</f>
        <v>3836.9209999999998</v>
      </c>
      <c r="P18" s="92"/>
    </row>
    <row r="19" spans="3:16" s="1" customFormat="1" ht="16.8" x14ac:dyDescent="0.4">
      <c r="C19" s="7"/>
      <c r="D19" s="7"/>
      <c r="E19" s="7"/>
      <c r="F19" s="7"/>
      <c r="G19" s="7"/>
      <c r="H19" s="7"/>
      <c r="I19" s="7"/>
      <c r="M19" s="2"/>
      <c r="N19" s="4"/>
      <c r="O19" s="5"/>
    </row>
    <row r="20" spans="3:16" s="1" customFormat="1" ht="16.8" x14ac:dyDescent="0.4">
      <c r="C20" s="7"/>
      <c r="D20" s="7"/>
      <c r="E20" s="7"/>
      <c r="F20" s="7"/>
      <c r="G20" s="7"/>
      <c r="H20" s="7"/>
      <c r="I20" s="7"/>
      <c r="M20" s="2"/>
      <c r="N20" s="4"/>
      <c r="O20" s="5"/>
    </row>
    <row r="22" spans="3:16" x14ac:dyDescent="0.3">
      <c r="M22" s="46"/>
      <c r="N22" s="46"/>
    </row>
    <row r="23" spans="3:16" s="1" customFormat="1" ht="16.8" x14ac:dyDescent="0.4">
      <c r="C23" s="8" t="s">
        <v>161</v>
      </c>
      <c r="D23" s="7"/>
      <c r="E23" s="7"/>
      <c r="F23" s="7"/>
      <c r="G23" s="7"/>
      <c r="H23" s="7"/>
      <c r="I23" s="7"/>
      <c r="M23" s="163"/>
      <c r="N23" s="164"/>
      <c r="O23" s="5"/>
    </row>
    <row r="24" spans="3:16" ht="16.8" x14ac:dyDescent="0.4">
      <c r="C24" s="8"/>
      <c r="D24" s="7"/>
      <c r="E24" s="7"/>
      <c r="F24" s="7"/>
      <c r="G24" s="7"/>
      <c r="H24" s="7"/>
      <c r="I24" s="7"/>
      <c r="M24" s="46"/>
      <c r="N24" s="46"/>
    </row>
    <row r="26" spans="3:16" x14ac:dyDescent="0.3">
      <c r="D26" s="1"/>
    </row>
    <row r="27" spans="3:16" x14ac:dyDescent="0.3">
      <c r="C27" s="44"/>
      <c r="D27" s="45"/>
      <c r="E27" s="46"/>
      <c r="F27" s="46"/>
      <c r="G27" s="46"/>
      <c r="J27" s="26"/>
    </row>
    <row r="28" spans="3:16" x14ac:dyDescent="0.3">
      <c r="C28" s="44"/>
      <c r="D28" s="45"/>
      <c r="E28" s="46"/>
      <c r="F28" s="113" t="s">
        <v>19</v>
      </c>
      <c r="G28" s="114" t="s">
        <v>52</v>
      </c>
    </row>
    <row r="29" spans="3:16" x14ac:dyDescent="0.3">
      <c r="C29" s="44"/>
      <c r="D29" s="45"/>
      <c r="E29" s="46"/>
      <c r="F29" s="113" t="s">
        <v>14</v>
      </c>
      <c r="G29" s="114">
        <v>0.67965954993600342</v>
      </c>
    </row>
    <row r="30" spans="3:16" x14ac:dyDescent="0.3">
      <c r="C30" s="44"/>
      <c r="D30" s="45"/>
      <c r="E30" s="46"/>
      <c r="F30" s="113" t="s">
        <v>15</v>
      </c>
      <c r="G30" s="114">
        <v>7.1539393174892052E-2</v>
      </c>
    </row>
    <row r="31" spans="3:16" x14ac:dyDescent="0.3">
      <c r="C31" s="44"/>
      <c r="D31" s="45"/>
      <c r="E31" s="46"/>
      <c r="F31" s="113" t="s">
        <v>18</v>
      </c>
      <c r="G31" s="114">
        <v>8.7804518258259689E-2</v>
      </c>
    </row>
    <row r="32" spans="3:16" x14ac:dyDescent="0.3">
      <c r="C32" s="44"/>
      <c r="D32" s="45"/>
      <c r="E32" s="46"/>
      <c r="F32" s="113" t="s">
        <v>16</v>
      </c>
      <c r="G32" s="114">
        <v>8.1596415459166349E-2</v>
      </c>
    </row>
    <row r="33" spans="3:7" x14ac:dyDescent="0.3">
      <c r="C33" s="44"/>
      <c r="D33" s="45"/>
      <c r="E33" s="46"/>
      <c r="F33" s="113" t="s">
        <v>53</v>
      </c>
      <c r="G33" s="114">
        <v>0.08</v>
      </c>
    </row>
    <row r="34" spans="3:7" x14ac:dyDescent="0.3">
      <c r="C34" s="44"/>
      <c r="D34" s="45"/>
      <c r="E34" s="46"/>
      <c r="F34" s="44"/>
      <c r="G34" s="47"/>
    </row>
    <row r="35" spans="3:7" x14ac:dyDescent="0.3">
      <c r="C35" s="44"/>
      <c r="D35" s="45"/>
      <c r="E35" s="46"/>
      <c r="F35" s="46"/>
      <c r="G35" s="46"/>
    </row>
    <row r="36" spans="3:7" x14ac:dyDescent="0.3">
      <c r="C36" s="44"/>
      <c r="D36" s="45"/>
      <c r="E36" s="46"/>
      <c r="F36" s="46"/>
      <c r="G36" s="45"/>
    </row>
    <row r="37" spans="3:7" x14ac:dyDescent="0.3">
      <c r="C37" s="44"/>
      <c r="D37" s="45"/>
      <c r="E37" s="46"/>
      <c r="F37" s="46"/>
      <c r="G37" s="46"/>
    </row>
    <row r="38" spans="3:7" x14ac:dyDescent="0.3">
      <c r="C38" s="2"/>
      <c r="D38" s="3"/>
    </row>
    <row r="39" spans="3:7" x14ac:dyDescent="0.3">
      <c r="C39" s="2"/>
      <c r="D39" s="3"/>
    </row>
    <row r="41" spans="3:7" x14ac:dyDescent="0.3">
      <c r="C41" s="2"/>
      <c r="D41" s="3"/>
    </row>
  </sheetData>
  <sortState xmlns:xlrd2="http://schemas.microsoft.com/office/spreadsheetml/2017/richdata2" ref="M5:P17">
    <sortCondition descending="1" ref="P5:P17"/>
  </sortState>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3"/>
  <sheetViews>
    <sheetView workbookViewId="0"/>
  </sheetViews>
  <sheetFormatPr baseColWidth="10" defaultRowHeight="14.4" x14ac:dyDescent="0.3"/>
  <cols>
    <col min="2" max="2" width="39.77734375" bestFit="1" customWidth="1"/>
  </cols>
  <sheetData>
    <row r="1" spans="1:15" s="1" customFormat="1" x14ac:dyDescent="0.3"/>
    <row r="2" spans="1:15" s="1" customFormat="1" x14ac:dyDescent="0.3"/>
    <row r="3" spans="1:15" s="1" customFormat="1" ht="16.8" x14ac:dyDescent="0.4">
      <c r="B3" s="6" t="s">
        <v>138</v>
      </c>
    </row>
    <row r="4" spans="1:15" s="1" customFormat="1" ht="16.8" x14ac:dyDescent="0.4">
      <c r="B4" s="7" t="s">
        <v>127</v>
      </c>
    </row>
    <row r="5" spans="1:15" s="1" customFormat="1" x14ac:dyDescent="0.3">
      <c r="D5" s="59"/>
      <c r="F5" s="59"/>
    </row>
    <row r="6" spans="1:15" s="1" customFormat="1" ht="16.8" x14ac:dyDescent="0.4">
      <c r="A6"/>
      <c r="B6" s="27"/>
      <c r="C6" s="139" t="s">
        <v>24</v>
      </c>
      <c r="D6" s="140"/>
      <c r="E6" s="139" t="s">
        <v>28</v>
      </c>
      <c r="F6" s="140"/>
    </row>
    <row r="7" spans="1:15" s="1" customFormat="1" ht="16.8" x14ac:dyDescent="0.4">
      <c r="A7"/>
      <c r="B7" s="28" t="s">
        <v>91</v>
      </c>
      <c r="C7" s="108" t="s">
        <v>64</v>
      </c>
      <c r="D7" s="108" t="s">
        <v>65</v>
      </c>
      <c r="E7" s="108" t="s">
        <v>64</v>
      </c>
      <c r="F7" s="108" t="s">
        <v>65</v>
      </c>
      <c r="J7" s="40"/>
      <c r="K7" s="40"/>
      <c r="L7" s="40"/>
      <c r="M7" s="40"/>
      <c r="N7" s="40"/>
      <c r="O7" s="40"/>
    </row>
    <row r="8" spans="1:15" s="1" customFormat="1" ht="34.049999999999997" customHeight="1" x14ac:dyDescent="0.4">
      <c r="A8"/>
      <c r="B8" s="60" t="s">
        <v>69</v>
      </c>
      <c r="C8" s="33">
        <v>143</v>
      </c>
      <c r="D8" s="33">
        <v>203</v>
      </c>
      <c r="E8" s="33">
        <f>46777/100</f>
        <v>467.77</v>
      </c>
      <c r="F8" s="33">
        <v>1044.5299999999995</v>
      </c>
      <c r="J8" s="40"/>
      <c r="K8" s="141"/>
      <c r="L8" s="141"/>
      <c r="M8" s="141"/>
      <c r="N8" s="40"/>
      <c r="O8" s="40"/>
    </row>
    <row r="9" spans="1:15" s="1" customFormat="1" ht="16.8" x14ac:dyDescent="0.4">
      <c r="A9"/>
      <c r="B9" s="33" t="s">
        <v>70</v>
      </c>
      <c r="C9" s="33">
        <v>5</v>
      </c>
      <c r="D9" s="33">
        <v>19</v>
      </c>
      <c r="E9" s="33">
        <v>2.48</v>
      </c>
      <c r="F9" s="33">
        <v>21.93</v>
      </c>
      <c r="J9" s="40"/>
      <c r="K9" s="89"/>
      <c r="L9" s="40"/>
      <c r="M9" s="40"/>
      <c r="N9" s="40"/>
      <c r="O9" s="40"/>
    </row>
    <row r="10" spans="1:15" s="1" customFormat="1" ht="16.8" x14ac:dyDescent="0.4">
      <c r="A10"/>
      <c r="B10" s="33" t="s">
        <v>71</v>
      </c>
      <c r="C10" s="33">
        <v>369</v>
      </c>
      <c r="D10" s="33">
        <v>299</v>
      </c>
      <c r="E10" s="61">
        <f>315493/100</f>
        <v>3154.93</v>
      </c>
      <c r="F10" s="33">
        <v>3567.5300000000007</v>
      </c>
      <c r="J10" s="40"/>
      <c r="K10" s="89"/>
      <c r="L10" s="40"/>
      <c r="M10" s="40"/>
      <c r="N10" s="40"/>
      <c r="O10" s="40"/>
    </row>
    <row r="11" spans="1:15" s="1" customFormat="1" ht="16.8" x14ac:dyDescent="0.4">
      <c r="A11"/>
      <c r="B11" s="33" t="s">
        <v>66</v>
      </c>
      <c r="C11" s="33">
        <v>321</v>
      </c>
      <c r="D11" s="33">
        <v>233</v>
      </c>
      <c r="E11" s="61">
        <f>81071/100</f>
        <v>810.71</v>
      </c>
      <c r="F11" s="33">
        <v>771.89999999999975</v>
      </c>
      <c r="J11" s="40"/>
      <c r="K11" s="89"/>
      <c r="L11" s="40"/>
      <c r="M11" s="40"/>
      <c r="N11" s="40"/>
      <c r="O11" s="40"/>
    </row>
    <row r="12" spans="1:15" s="1" customFormat="1" ht="16.8" x14ac:dyDescent="0.4">
      <c r="A12"/>
      <c r="B12" s="33" t="s">
        <v>67</v>
      </c>
      <c r="C12" s="33">
        <v>95</v>
      </c>
      <c r="D12" s="33">
        <v>113</v>
      </c>
      <c r="E12" s="61">
        <f>10655/100</f>
        <v>106.55</v>
      </c>
      <c r="F12" s="33">
        <v>286.37</v>
      </c>
      <c r="J12" s="40"/>
      <c r="K12" s="89"/>
      <c r="L12" s="40"/>
      <c r="M12" s="40"/>
      <c r="N12" s="40"/>
      <c r="O12" s="40"/>
    </row>
    <row r="13" spans="1:15" s="1" customFormat="1" ht="16.8" x14ac:dyDescent="0.4">
      <c r="A13"/>
      <c r="B13" s="33" t="s">
        <v>68</v>
      </c>
      <c r="C13" s="33">
        <v>125</v>
      </c>
      <c r="D13" s="33">
        <v>41</v>
      </c>
      <c r="E13" s="33">
        <f>33329/100</f>
        <v>333.29</v>
      </c>
      <c r="F13" s="33">
        <v>144.09</v>
      </c>
      <c r="J13" s="40"/>
      <c r="K13" s="89"/>
      <c r="L13" s="40"/>
      <c r="M13" s="40"/>
      <c r="N13" s="40"/>
      <c r="O13" s="40"/>
    </row>
    <row r="14" spans="1:15" s="1" customFormat="1" ht="16.8" x14ac:dyDescent="0.4">
      <c r="A14"/>
      <c r="B14" s="33" t="s">
        <v>72</v>
      </c>
      <c r="C14" s="33">
        <v>35</v>
      </c>
      <c r="D14" s="33">
        <v>63</v>
      </c>
      <c r="E14" s="33">
        <f>3578/100</f>
        <v>35.78</v>
      </c>
      <c r="F14" s="33">
        <v>119.89</v>
      </c>
      <c r="J14" s="40"/>
      <c r="K14" s="89"/>
      <c r="L14" s="40"/>
      <c r="M14" s="40"/>
      <c r="N14" s="40"/>
      <c r="O14" s="40"/>
    </row>
    <row r="15" spans="1:15" s="1" customFormat="1" ht="16.8" x14ac:dyDescent="0.4">
      <c r="A15"/>
      <c r="B15" s="33" t="s">
        <v>73</v>
      </c>
      <c r="C15" s="33">
        <v>53</v>
      </c>
      <c r="D15" s="33">
        <v>29</v>
      </c>
      <c r="E15" s="33">
        <f>12005/100</f>
        <v>120.05</v>
      </c>
      <c r="F15" s="33">
        <v>104.01</v>
      </c>
      <c r="J15" s="40"/>
      <c r="K15" s="89"/>
      <c r="L15" s="40"/>
      <c r="M15" s="40"/>
      <c r="N15" s="40"/>
      <c r="O15" s="40"/>
    </row>
    <row r="16" spans="1:15" s="1" customFormat="1" ht="16.8" x14ac:dyDescent="0.4">
      <c r="A16"/>
      <c r="B16" s="33" t="s">
        <v>74</v>
      </c>
      <c r="C16" s="33">
        <v>401</v>
      </c>
      <c r="D16" s="33">
        <v>296</v>
      </c>
      <c r="E16" s="33">
        <f>237075/100</f>
        <v>2370.75</v>
      </c>
      <c r="F16" s="33">
        <v>2210.1599999999976</v>
      </c>
      <c r="J16" s="40"/>
      <c r="K16" s="89"/>
      <c r="L16" s="40"/>
      <c r="M16" s="40"/>
      <c r="N16" s="40"/>
      <c r="O16" s="40"/>
    </row>
    <row r="17" spans="1:15" s="1" customFormat="1" ht="16.8" x14ac:dyDescent="0.4">
      <c r="A17"/>
      <c r="B17" s="34" t="s">
        <v>0</v>
      </c>
      <c r="C17" s="34">
        <f>SUM(C8:C16)</f>
        <v>1547</v>
      </c>
      <c r="D17" s="34">
        <v>1296</v>
      </c>
      <c r="E17" s="34">
        <f>SUM(E8:E16)</f>
        <v>7402.3099999999995</v>
      </c>
      <c r="F17" s="34">
        <f>SUM(F8:F16)</f>
        <v>8270.409999999998</v>
      </c>
      <c r="J17" s="40"/>
      <c r="K17" s="40"/>
      <c r="L17" s="40"/>
      <c r="M17" s="40"/>
      <c r="N17" s="40"/>
      <c r="O17" s="40"/>
    </row>
    <row r="18" spans="1:15" s="1" customFormat="1" ht="16.8" x14ac:dyDescent="0.4">
      <c r="B18" s="34" t="s">
        <v>128</v>
      </c>
      <c r="C18" s="105" t="s">
        <v>40</v>
      </c>
      <c r="D18" s="105" t="s">
        <v>40</v>
      </c>
      <c r="E18" s="106">
        <v>137</v>
      </c>
      <c r="F18" s="106">
        <v>436</v>
      </c>
    </row>
    <row r="19" spans="1:15" s="1" customFormat="1" ht="15" x14ac:dyDescent="0.35">
      <c r="A19"/>
      <c r="B19" s="8" t="s">
        <v>122</v>
      </c>
      <c r="C19"/>
      <c r="D19"/>
      <c r="E19"/>
      <c r="F19"/>
    </row>
    <row r="20" spans="1:15" s="1" customFormat="1" x14ac:dyDescent="0.3">
      <c r="H20" s="40"/>
    </row>
    <row r="21" spans="1:15" s="1" customFormat="1" ht="16.8" x14ac:dyDescent="0.4">
      <c r="H21" s="89"/>
    </row>
    <row r="22" spans="1:15" s="1" customFormat="1" ht="16.8" x14ac:dyDescent="0.4">
      <c r="H22" s="89"/>
    </row>
    <row r="23" spans="1:15" s="1" customFormat="1" ht="16.8" x14ac:dyDescent="0.4">
      <c r="H23" s="89"/>
    </row>
    <row r="24" spans="1:15" s="1" customFormat="1" ht="16.8" x14ac:dyDescent="0.4">
      <c r="H24" s="89"/>
    </row>
    <row r="25" spans="1:15" s="1" customFormat="1" ht="16.8" x14ac:dyDescent="0.4">
      <c r="H25" s="89"/>
    </row>
    <row r="26" spans="1:15" s="46" customFormat="1" ht="16.8" x14ac:dyDescent="0.4">
      <c r="H26" s="121"/>
    </row>
    <row r="27" spans="1:15" s="46" customFormat="1" ht="16.8" x14ac:dyDescent="0.4">
      <c r="H27" s="121"/>
    </row>
    <row r="28" spans="1:15" s="46" customFormat="1" ht="16.8" x14ac:dyDescent="0.4">
      <c r="H28" s="121"/>
    </row>
    <row r="29" spans="1:15" s="46" customFormat="1" ht="16.8" x14ac:dyDescent="0.4">
      <c r="H29" s="121"/>
    </row>
    <row r="30" spans="1:15" s="46" customFormat="1" x14ac:dyDescent="0.3">
      <c r="H30" s="122"/>
    </row>
    <row r="31" spans="1:15" s="46" customFormat="1" x14ac:dyDescent="0.3">
      <c r="C31" s="138"/>
      <c r="D31" s="138"/>
      <c r="E31" s="138"/>
      <c r="F31" s="138"/>
    </row>
    <row r="32" spans="1:15" s="46" customFormat="1" x14ac:dyDescent="0.3">
      <c r="C32" s="123"/>
      <c r="D32" s="123"/>
      <c r="E32" s="123"/>
      <c r="F32" s="123"/>
    </row>
    <row r="33" spans="3:6" s="46" customFormat="1" x14ac:dyDescent="0.3">
      <c r="C33" s="124"/>
      <c r="D33" s="125"/>
      <c r="E33" s="124"/>
      <c r="F33" s="124"/>
    </row>
    <row r="34" spans="3:6" s="46" customFormat="1" x14ac:dyDescent="0.3">
      <c r="C34" s="124"/>
      <c r="D34" s="125"/>
      <c r="E34" s="124"/>
      <c r="F34" s="124"/>
    </row>
    <row r="35" spans="3:6" s="46" customFormat="1" x14ac:dyDescent="0.3">
      <c r="C35" s="124"/>
      <c r="D35" s="125"/>
      <c r="E35" s="124"/>
      <c r="F35" s="124"/>
    </row>
    <row r="36" spans="3:6" s="46" customFormat="1" x14ac:dyDescent="0.3">
      <c r="C36" s="124"/>
      <c r="D36" s="125"/>
      <c r="E36" s="124"/>
      <c r="F36" s="124"/>
    </row>
    <row r="37" spans="3:6" s="46" customFormat="1" x14ac:dyDescent="0.3">
      <c r="C37" s="124"/>
      <c r="D37" s="125"/>
      <c r="E37" s="124"/>
      <c r="F37" s="124"/>
    </row>
    <row r="38" spans="3:6" s="46" customFormat="1" x14ac:dyDescent="0.3">
      <c r="C38" s="124"/>
      <c r="D38" s="125"/>
      <c r="E38" s="124"/>
      <c r="F38" s="124"/>
    </row>
    <row r="39" spans="3:6" s="46" customFormat="1" x14ac:dyDescent="0.3">
      <c r="C39" s="124"/>
      <c r="D39" s="125"/>
      <c r="E39" s="124"/>
      <c r="F39" s="124"/>
    </row>
    <row r="40" spans="3:6" s="46" customFormat="1" x14ac:dyDescent="0.3">
      <c r="C40" s="126"/>
      <c r="D40" s="125"/>
      <c r="E40" s="126"/>
      <c r="F40" s="126"/>
    </row>
    <row r="41" spans="3:6" s="46" customFormat="1" x14ac:dyDescent="0.3">
      <c r="C41" s="124"/>
      <c r="D41" s="125"/>
      <c r="E41" s="124"/>
      <c r="F41" s="124"/>
    </row>
    <row r="42" spans="3:6" s="46" customFormat="1" x14ac:dyDescent="0.3">
      <c r="C42" s="124"/>
      <c r="D42" s="125"/>
      <c r="E42" s="126"/>
      <c r="F42" s="124"/>
    </row>
    <row r="43" spans="3:6" s="46" customFormat="1" x14ac:dyDescent="0.3">
      <c r="C43" s="124"/>
      <c r="D43" s="125"/>
      <c r="E43" s="124"/>
      <c r="F43" s="124"/>
    </row>
    <row r="44" spans="3:6" s="46" customFormat="1" x14ac:dyDescent="0.3">
      <c r="C44" s="124"/>
      <c r="D44" s="125"/>
      <c r="E44" s="124"/>
      <c r="F44" s="124"/>
    </row>
    <row r="45" spans="3:6" s="46" customFormat="1" x14ac:dyDescent="0.3">
      <c r="C45" s="124"/>
      <c r="D45" s="125"/>
      <c r="E45" s="124"/>
      <c r="F45" s="124"/>
    </row>
    <row r="46" spans="3:6" s="46" customFormat="1" x14ac:dyDescent="0.3">
      <c r="C46" s="124"/>
      <c r="D46" s="125"/>
      <c r="E46" s="124"/>
      <c r="F46" s="124"/>
    </row>
    <row r="47" spans="3:6" s="46" customFormat="1" x14ac:dyDescent="0.3">
      <c r="D47" s="124"/>
      <c r="F47" s="124"/>
    </row>
    <row r="48" spans="3:6" s="46" customFormat="1" x14ac:dyDescent="0.3">
      <c r="D48" s="124"/>
      <c r="F48" s="124"/>
    </row>
    <row r="49" spans="11:11" s="46" customFormat="1" x14ac:dyDescent="0.3"/>
    <row r="50" spans="11:11" s="46" customFormat="1" x14ac:dyDescent="0.3"/>
    <row r="51" spans="11:11" s="46" customFormat="1" x14ac:dyDescent="0.3"/>
    <row r="52" spans="11:11" s="46" customFormat="1" x14ac:dyDescent="0.3"/>
    <row r="53" spans="11:11" s="46" customFormat="1" x14ac:dyDescent="0.3">
      <c r="K53" s="47"/>
    </row>
  </sheetData>
  <mergeCells count="5">
    <mergeCell ref="C31:D31"/>
    <mergeCell ref="E31:F31"/>
    <mergeCell ref="C6:D6"/>
    <mergeCell ref="E6:F6"/>
    <mergeCell ref="K8:M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8"/>
  <sheetViews>
    <sheetView zoomScale="115" zoomScaleNormal="115" workbookViewId="0"/>
  </sheetViews>
  <sheetFormatPr baseColWidth="10" defaultRowHeight="14.4" x14ac:dyDescent="0.3"/>
  <cols>
    <col min="2" max="2" width="17.77734375" customWidth="1"/>
    <col min="3" max="8" width="17.5546875" customWidth="1"/>
    <col min="11" max="15" width="17.77734375" customWidth="1"/>
  </cols>
  <sheetData>
    <row r="1" spans="2:7" s="1" customFormat="1" x14ac:dyDescent="0.3">
      <c r="B1" s="40"/>
      <c r="C1" s="40"/>
      <c r="D1" s="40"/>
      <c r="E1" s="40"/>
      <c r="F1" s="40"/>
      <c r="G1" s="40"/>
    </row>
    <row r="2" spans="2:7" ht="16.8" x14ac:dyDescent="0.4">
      <c r="B2" s="6" t="s">
        <v>129</v>
      </c>
    </row>
    <row r="3" spans="2:7" s="1" customFormat="1" ht="16.8" x14ac:dyDescent="0.4">
      <c r="B3" s="7" t="s">
        <v>119</v>
      </c>
    </row>
    <row r="4" spans="2:7" s="1" customFormat="1" x14ac:dyDescent="0.3"/>
    <row r="5" spans="2:7" s="1" customFormat="1" x14ac:dyDescent="0.3"/>
    <row r="6" spans="2:7" s="1" customFormat="1" x14ac:dyDescent="0.3"/>
    <row r="7" spans="2:7" s="1" customFormat="1" x14ac:dyDescent="0.3"/>
    <row r="8" spans="2:7" s="1" customFormat="1" x14ac:dyDescent="0.3"/>
    <row r="9" spans="2:7" s="1" customFormat="1" x14ac:dyDescent="0.3"/>
    <row r="10" spans="2:7" s="1" customFormat="1" x14ac:dyDescent="0.3"/>
    <row r="11" spans="2:7" s="1" customFormat="1" x14ac:dyDescent="0.3"/>
    <row r="12" spans="2:7" s="1" customFormat="1" x14ac:dyDescent="0.3"/>
    <row r="13" spans="2:7" s="1" customFormat="1" x14ac:dyDescent="0.3"/>
    <row r="14" spans="2:7" s="1" customFormat="1" x14ac:dyDescent="0.3"/>
    <row r="15" spans="2:7" s="1" customFormat="1" x14ac:dyDescent="0.3"/>
    <row r="16" spans="2:7" s="1" customFormat="1" x14ac:dyDescent="0.3"/>
    <row r="17" spans="1:5" s="1" customFormat="1" x14ac:dyDescent="0.3"/>
    <row r="23" spans="1:5" s="1" customFormat="1" ht="15" x14ac:dyDescent="0.35">
      <c r="B23" s="8" t="s">
        <v>130</v>
      </c>
    </row>
    <row r="24" spans="1:5" s="1" customFormat="1" ht="15" x14ac:dyDescent="0.35">
      <c r="B24" s="8" t="s">
        <v>63</v>
      </c>
    </row>
    <row r="25" spans="1:5" s="1" customFormat="1" x14ac:dyDescent="0.3">
      <c r="B25"/>
      <c r="C25"/>
      <c r="D25"/>
      <c r="E25"/>
    </row>
    <row r="26" spans="1:5" s="8" customFormat="1" ht="28.8" x14ac:dyDescent="0.35">
      <c r="A26" s="131"/>
      <c r="B26" s="133" t="s">
        <v>60</v>
      </c>
      <c r="C26" s="133" t="s">
        <v>60</v>
      </c>
      <c r="D26" s="133" t="s">
        <v>61</v>
      </c>
      <c r="E26" s="133" t="s">
        <v>62</v>
      </c>
    </row>
    <row r="27" spans="1:5" s="8" customFormat="1" x14ac:dyDescent="0.35">
      <c r="A27" s="134" t="s">
        <v>144</v>
      </c>
      <c r="B27" s="131">
        <v>698</v>
      </c>
      <c r="C27" s="131">
        <v>464</v>
      </c>
      <c r="D27" s="131">
        <v>201</v>
      </c>
      <c r="E27" s="131">
        <v>33</v>
      </c>
    </row>
    <row r="28" spans="1:5" s="8" customFormat="1" x14ac:dyDescent="0.35">
      <c r="A28" s="134" t="s">
        <v>28</v>
      </c>
      <c r="B28" s="132">
        <v>6468.21</v>
      </c>
      <c r="C28" s="132">
        <v>3771.22</v>
      </c>
      <c r="D28" s="132">
        <v>2220.5700000000002</v>
      </c>
      <c r="E28" s="132">
        <v>476.42</v>
      </c>
    </row>
    <row r="29" spans="1:5" s="1" customFormat="1" x14ac:dyDescent="0.3"/>
    <row r="56" spans="2:8" x14ac:dyDescent="0.3">
      <c r="B56" t="s">
        <v>45</v>
      </c>
    </row>
    <row r="58" spans="2:8" x14ac:dyDescent="0.3">
      <c r="B58" s="40"/>
      <c r="C58" s="40"/>
      <c r="D58" s="41"/>
      <c r="E58" s="42"/>
      <c r="F58" s="43"/>
      <c r="G58" s="42"/>
      <c r="H58" s="42"/>
    </row>
    <row r="59" spans="2:8" x14ac:dyDescent="0.3">
      <c r="B59" s="26"/>
      <c r="C59" s="38" t="s">
        <v>42</v>
      </c>
      <c r="D59" s="38" t="s">
        <v>47</v>
      </c>
      <c r="E59" s="38" t="s">
        <v>48</v>
      </c>
      <c r="F59" s="38" t="s">
        <v>49</v>
      </c>
      <c r="G59" s="38" t="s">
        <v>50</v>
      </c>
      <c r="H59" s="38" t="s">
        <v>51</v>
      </c>
    </row>
    <row r="60" spans="2:8" x14ac:dyDescent="0.3">
      <c r="B60" s="26">
        <v>14</v>
      </c>
      <c r="C60" s="26">
        <v>2183.9499999999998</v>
      </c>
      <c r="D60" s="26">
        <v>1585.04</v>
      </c>
      <c r="E60" s="26">
        <v>16.649999999999999</v>
      </c>
      <c r="F60" s="26">
        <v>1344.39</v>
      </c>
      <c r="G60" s="26">
        <v>513.44000000000005</v>
      </c>
      <c r="H60" s="26">
        <v>1.51</v>
      </c>
    </row>
    <row r="61" spans="2:8" x14ac:dyDescent="0.3">
      <c r="B61" s="26">
        <v>27</v>
      </c>
      <c r="C61" s="26">
        <v>1136.33</v>
      </c>
      <c r="D61" s="26">
        <v>655.48</v>
      </c>
      <c r="E61" s="26">
        <v>58.88</v>
      </c>
      <c r="F61" s="26">
        <v>581.19000000000005</v>
      </c>
      <c r="G61" s="26">
        <v>298.93</v>
      </c>
      <c r="H61" s="37">
        <v>0</v>
      </c>
    </row>
    <row r="62" spans="2:8" x14ac:dyDescent="0.3">
      <c r="B62" s="26">
        <v>50</v>
      </c>
      <c r="C62" s="26">
        <v>972.84</v>
      </c>
      <c r="D62" s="26">
        <v>625.47</v>
      </c>
      <c r="E62" s="26">
        <v>12.75</v>
      </c>
      <c r="F62" s="26">
        <v>481.06</v>
      </c>
      <c r="G62" s="26">
        <v>228.21</v>
      </c>
      <c r="H62" s="26">
        <v>3.28</v>
      </c>
    </row>
    <row r="63" spans="2:8" x14ac:dyDescent="0.3">
      <c r="B63" s="26">
        <v>61</v>
      </c>
      <c r="C63" s="26">
        <v>1508.97</v>
      </c>
      <c r="D63" s="26">
        <v>1026.69</v>
      </c>
      <c r="E63" s="26">
        <v>11.48</v>
      </c>
      <c r="F63" s="26">
        <v>883.58</v>
      </c>
      <c r="G63" s="26">
        <v>545.89</v>
      </c>
      <c r="H63" s="37">
        <v>0</v>
      </c>
    </row>
    <row r="64" spans="2:8" x14ac:dyDescent="0.3">
      <c r="B64" s="26">
        <v>76</v>
      </c>
      <c r="C64" s="26">
        <v>666.12</v>
      </c>
      <c r="D64" s="26">
        <v>631.35</v>
      </c>
      <c r="E64" s="26">
        <v>0.71</v>
      </c>
      <c r="F64" s="26">
        <v>86.84</v>
      </c>
      <c r="G64" s="26">
        <v>48.21</v>
      </c>
      <c r="H64" s="26">
        <v>0.59</v>
      </c>
    </row>
    <row r="65" spans="2:8" x14ac:dyDescent="0.3">
      <c r="B65" s="26" t="s">
        <v>14</v>
      </c>
      <c r="C65" s="26">
        <v>6468.21</v>
      </c>
      <c r="D65" s="26">
        <v>4524.03</v>
      </c>
      <c r="E65" s="26">
        <v>100.47</v>
      </c>
      <c r="F65" s="26">
        <v>3377.06</v>
      </c>
      <c r="G65" s="26">
        <v>1634.68</v>
      </c>
      <c r="H65" s="26">
        <v>5.38</v>
      </c>
    </row>
    <row r="66" spans="2:8" x14ac:dyDescent="0.3">
      <c r="B66" t="s">
        <v>44</v>
      </c>
    </row>
    <row r="68" spans="2:8" x14ac:dyDescent="0.3">
      <c r="B68" t="s">
        <v>43</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36"/>
  <sheetViews>
    <sheetView topLeftCell="A10" zoomScale="115" zoomScaleNormal="115" workbookViewId="0"/>
  </sheetViews>
  <sheetFormatPr baseColWidth="10" defaultRowHeight="14.4" x14ac:dyDescent="0.3"/>
  <cols>
    <col min="1" max="1" width="10.77734375" style="1"/>
    <col min="10" max="10" width="12" customWidth="1"/>
    <col min="12" max="12" width="13.77734375" customWidth="1"/>
    <col min="16" max="16" width="12.5546875" customWidth="1"/>
    <col min="17" max="17" width="11.44140625" bestFit="1" customWidth="1"/>
  </cols>
  <sheetData>
    <row r="1" spans="2:17" s="1" customFormat="1" x14ac:dyDescent="0.3">
      <c r="B1" s="83"/>
      <c r="C1" s="83"/>
      <c r="D1" s="83"/>
      <c r="E1" s="83"/>
      <c r="F1" s="83"/>
      <c r="G1" s="83"/>
      <c r="H1" s="83"/>
      <c r="I1" s="83"/>
      <c r="J1" s="83"/>
      <c r="K1" s="115"/>
      <c r="L1" s="116"/>
      <c r="M1" s="116"/>
      <c r="N1" s="116"/>
      <c r="O1" s="116"/>
      <c r="P1" s="116"/>
      <c r="Q1" s="116"/>
    </row>
    <row r="2" spans="2:17" ht="45" customHeight="1" x14ac:dyDescent="0.3">
      <c r="B2" s="146" t="s">
        <v>121</v>
      </c>
      <c r="C2" s="146"/>
      <c r="D2" s="146"/>
      <c r="E2" s="146"/>
      <c r="F2" s="146"/>
      <c r="G2" s="146"/>
      <c r="H2" s="146"/>
      <c r="I2" s="146"/>
      <c r="J2" s="83"/>
      <c r="K2" s="115"/>
      <c r="L2" s="117"/>
      <c r="M2" s="117"/>
      <c r="N2" s="117"/>
      <c r="O2" s="117"/>
      <c r="P2" s="117"/>
      <c r="Q2" s="117"/>
    </row>
    <row r="3" spans="2:17" ht="33.6" customHeight="1" x14ac:dyDescent="0.3">
      <c r="B3" s="143" t="s">
        <v>137</v>
      </c>
      <c r="C3" s="143"/>
      <c r="D3" s="143"/>
      <c r="E3" s="143"/>
      <c r="F3" s="143"/>
      <c r="G3" s="143"/>
      <c r="H3" s="143"/>
      <c r="I3" s="143"/>
      <c r="J3" s="144"/>
      <c r="K3" s="115"/>
      <c r="L3" s="118"/>
      <c r="M3" s="118"/>
      <c r="N3" s="118"/>
      <c r="O3" s="118"/>
      <c r="P3" s="118"/>
      <c r="Q3" s="118"/>
    </row>
    <row r="4" spans="2:17" ht="39.6" x14ac:dyDescent="0.3">
      <c r="B4" s="83"/>
      <c r="C4" s="83"/>
      <c r="D4" s="83"/>
      <c r="E4" s="83"/>
      <c r="F4" s="83"/>
      <c r="G4" s="83"/>
      <c r="H4" s="83"/>
      <c r="I4" s="83"/>
      <c r="J4" s="83"/>
      <c r="K4" s="115"/>
      <c r="L4" s="26"/>
      <c r="M4" s="91" t="s">
        <v>114</v>
      </c>
      <c r="N4" s="107" t="s">
        <v>110</v>
      </c>
      <c r="O4" s="38" t="s">
        <v>115</v>
      </c>
      <c r="P4" s="39" t="s">
        <v>46</v>
      </c>
      <c r="Q4" s="38" t="s">
        <v>41</v>
      </c>
    </row>
    <row r="5" spans="2:17" x14ac:dyDescent="0.3">
      <c r="B5" s="83"/>
      <c r="C5" s="83"/>
      <c r="D5" s="83"/>
      <c r="E5" s="83"/>
      <c r="F5" s="83"/>
      <c r="G5" s="83"/>
      <c r="H5" s="83"/>
      <c r="I5" s="83"/>
      <c r="J5" s="83"/>
      <c r="K5" s="115"/>
      <c r="L5" s="26" t="s">
        <v>37</v>
      </c>
      <c r="M5" s="120">
        <v>42</v>
      </c>
      <c r="N5" s="26">
        <v>36</v>
      </c>
      <c r="O5" s="26">
        <v>2</v>
      </c>
      <c r="P5" s="26">
        <v>12</v>
      </c>
      <c r="Q5" s="26">
        <v>4</v>
      </c>
    </row>
    <row r="6" spans="2:17" x14ac:dyDescent="0.3">
      <c r="B6" s="83"/>
      <c r="C6" s="83"/>
      <c r="D6" s="83"/>
      <c r="E6" s="83"/>
      <c r="F6" s="83"/>
      <c r="G6" s="83"/>
      <c r="H6" s="83"/>
      <c r="I6" s="83"/>
      <c r="J6" s="83"/>
      <c r="K6" s="115"/>
      <c r="L6" s="26" t="s">
        <v>34</v>
      </c>
      <c r="M6" s="120">
        <v>85</v>
      </c>
      <c r="N6" s="26">
        <v>47</v>
      </c>
      <c r="O6" s="26">
        <v>6</v>
      </c>
      <c r="P6" s="26">
        <v>40</v>
      </c>
      <c r="Q6" s="26">
        <v>18</v>
      </c>
    </row>
    <row r="7" spans="2:17" x14ac:dyDescent="0.3">
      <c r="B7" s="83"/>
      <c r="C7" s="83"/>
      <c r="D7" s="83"/>
      <c r="E7" s="83"/>
      <c r="F7" s="83"/>
      <c r="G7" s="83"/>
      <c r="H7" s="83"/>
      <c r="I7" s="83"/>
      <c r="J7" s="83"/>
      <c r="K7" s="115"/>
      <c r="L7" s="26" t="s">
        <v>35</v>
      </c>
      <c r="M7" s="120">
        <v>180</v>
      </c>
      <c r="N7" s="26">
        <v>117</v>
      </c>
      <c r="O7" s="26">
        <v>9</v>
      </c>
      <c r="P7" s="26">
        <v>74</v>
      </c>
      <c r="Q7" s="26">
        <v>23</v>
      </c>
    </row>
    <row r="8" spans="2:17" x14ac:dyDescent="0.3">
      <c r="B8" s="83"/>
      <c r="C8" s="83"/>
      <c r="D8" s="83"/>
      <c r="E8" s="83"/>
      <c r="F8" s="83"/>
      <c r="G8" s="83"/>
      <c r="H8" s="83"/>
      <c r="I8" s="83"/>
      <c r="J8" s="83"/>
      <c r="K8" s="115"/>
      <c r="L8" s="26" t="s">
        <v>36</v>
      </c>
      <c r="M8" s="120">
        <v>166</v>
      </c>
      <c r="N8" s="26">
        <v>117</v>
      </c>
      <c r="O8" s="26">
        <v>4</v>
      </c>
      <c r="P8" s="26">
        <v>96</v>
      </c>
      <c r="Q8" s="26">
        <v>31</v>
      </c>
    </row>
    <row r="9" spans="2:17" x14ac:dyDescent="0.3">
      <c r="B9" s="83"/>
      <c r="C9" s="83"/>
      <c r="D9" s="83"/>
      <c r="E9" s="83"/>
      <c r="F9" s="83"/>
      <c r="G9" s="83"/>
      <c r="H9" s="83"/>
      <c r="I9" s="83"/>
      <c r="J9" s="83"/>
      <c r="K9" s="83"/>
      <c r="L9" s="26" t="s">
        <v>33</v>
      </c>
      <c r="M9" s="120">
        <v>225</v>
      </c>
      <c r="N9" s="26">
        <v>155</v>
      </c>
      <c r="O9" s="26">
        <v>7</v>
      </c>
      <c r="P9" s="26">
        <v>133</v>
      </c>
      <c r="Q9" s="26">
        <v>34</v>
      </c>
    </row>
    <row r="10" spans="2:17" x14ac:dyDescent="0.3">
      <c r="B10" s="83"/>
      <c r="C10" s="83"/>
      <c r="D10" s="83"/>
      <c r="E10" s="83"/>
      <c r="F10" s="83"/>
      <c r="G10" s="83"/>
      <c r="H10" s="83"/>
      <c r="I10" s="83"/>
      <c r="J10" s="83"/>
      <c r="K10" s="83"/>
      <c r="L10" s="26" t="s">
        <v>14</v>
      </c>
      <c r="M10" s="26">
        <v>698</v>
      </c>
      <c r="N10" s="26">
        <v>472</v>
      </c>
      <c r="O10" s="26">
        <v>28</v>
      </c>
      <c r="P10" s="26">
        <v>355</v>
      </c>
      <c r="Q10" s="26">
        <v>110</v>
      </c>
    </row>
    <row r="11" spans="2:17" x14ac:dyDescent="0.3">
      <c r="B11" s="83"/>
      <c r="C11" s="83"/>
      <c r="D11" s="83"/>
      <c r="E11" s="83"/>
      <c r="F11" s="83"/>
      <c r="G11" s="83"/>
      <c r="H11" s="83"/>
      <c r="I11" s="83"/>
      <c r="J11" s="83"/>
      <c r="K11" s="83"/>
      <c r="L11" s="83"/>
      <c r="M11" s="83"/>
      <c r="N11" s="83"/>
      <c r="O11" s="83"/>
      <c r="P11" s="83"/>
      <c r="Q11" s="83"/>
    </row>
    <row r="12" spans="2:17" x14ac:dyDescent="0.3">
      <c r="B12" s="83"/>
      <c r="C12" s="83"/>
      <c r="D12" s="83"/>
      <c r="E12" s="83"/>
      <c r="F12" s="83"/>
      <c r="G12" s="83"/>
      <c r="H12" s="83"/>
      <c r="I12" s="83"/>
      <c r="J12" s="83"/>
      <c r="K12" s="117"/>
      <c r="L12" s="117"/>
      <c r="M12" s="117"/>
      <c r="N12" s="117"/>
      <c r="O12" s="117"/>
      <c r="P12" s="117"/>
      <c r="Q12" s="83"/>
    </row>
    <row r="13" spans="2:17" ht="57.6" x14ac:dyDescent="0.3">
      <c r="B13" s="83"/>
      <c r="C13" s="83"/>
      <c r="D13" s="83"/>
      <c r="E13" s="83"/>
      <c r="F13" s="83"/>
      <c r="G13" s="83"/>
      <c r="H13" s="83"/>
      <c r="I13" s="83"/>
      <c r="J13" s="83"/>
      <c r="K13" s="40"/>
      <c r="L13" s="26"/>
      <c r="M13" s="91" t="s">
        <v>114</v>
      </c>
      <c r="N13" s="75" t="s">
        <v>110</v>
      </c>
      <c r="O13" s="39" t="s">
        <v>46</v>
      </c>
      <c r="P13" s="39" t="s">
        <v>118</v>
      </c>
      <c r="Q13" s="38" t="s">
        <v>115</v>
      </c>
    </row>
    <row r="14" spans="2:17" x14ac:dyDescent="0.3">
      <c r="B14" s="83"/>
      <c r="C14" s="83"/>
      <c r="D14" s="83"/>
      <c r="E14" s="83"/>
      <c r="F14" s="83"/>
      <c r="G14" s="83"/>
      <c r="H14" s="83"/>
      <c r="I14" s="83"/>
      <c r="J14" s="83"/>
      <c r="K14" s="40"/>
      <c r="L14" s="26" t="s">
        <v>33</v>
      </c>
      <c r="M14" s="92">
        <v>0.60483870967741937</v>
      </c>
      <c r="N14" s="92">
        <v>0.41666666666666669</v>
      </c>
      <c r="O14" s="92">
        <v>0.35752688172043012</v>
      </c>
      <c r="P14" s="92">
        <v>9.1397849462365593E-2</v>
      </c>
      <c r="Q14" s="92">
        <v>1.8817204301075269E-2</v>
      </c>
    </row>
    <row r="15" spans="2:17" x14ac:dyDescent="0.3">
      <c r="B15" s="83"/>
      <c r="C15" s="83"/>
      <c r="D15" s="83"/>
      <c r="E15" s="83"/>
      <c r="F15" s="83"/>
      <c r="G15" s="83"/>
      <c r="H15" s="83"/>
      <c r="I15" s="83"/>
      <c r="J15" s="83"/>
      <c r="K15" s="40"/>
      <c r="L15" s="26" t="s">
        <v>34</v>
      </c>
      <c r="M15" s="92">
        <v>0.43367346938775508</v>
      </c>
      <c r="N15" s="92">
        <v>0.23979591836734693</v>
      </c>
      <c r="O15" s="92">
        <v>0.20408163265306123</v>
      </c>
      <c r="P15" s="92">
        <v>9.1836734693877556E-2</v>
      </c>
      <c r="Q15" s="92">
        <v>3.0612244897959183E-2</v>
      </c>
    </row>
    <row r="16" spans="2:17" x14ac:dyDescent="0.3">
      <c r="B16" s="83"/>
      <c r="C16" s="83"/>
      <c r="D16" s="83"/>
      <c r="E16" s="83"/>
      <c r="F16" s="83"/>
      <c r="G16" s="83"/>
      <c r="H16" s="83"/>
      <c r="I16" s="83"/>
      <c r="J16" s="83"/>
      <c r="K16" s="40"/>
      <c r="L16" s="26" t="s">
        <v>35</v>
      </c>
      <c r="M16" s="92">
        <v>0.46753246753246752</v>
      </c>
      <c r="N16" s="92">
        <v>0.30389610389610389</v>
      </c>
      <c r="O16" s="92">
        <v>0.19220779220779222</v>
      </c>
      <c r="P16" s="92">
        <v>5.9740259740259739E-2</v>
      </c>
      <c r="Q16" s="92">
        <v>2.3376623376623377E-2</v>
      </c>
    </row>
    <row r="17" spans="2:17" x14ac:dyDescent="0.3">
      <c r="B17" s="83"/>
      <c r="C17" s="83"/>
      <c r="D17" s="83"/>
      <c r="E17" s="83"/>
      <c r="F17" s="83"/>
      <c r="G17" s="83"/>
      <c r="H17" s="83"/>
      <c r="I17" s="83"/>
      <c r="J17" s="83"/>
      <c r="K17" s="40"/>
      <c r="L17" s="26" t="s">
        <v>36</v>
      </c>
      <c r="M17" s="92">
        <v>0.65873015873015872</v>
      </c>
      <c r="N17" s="92">
        <v>0.4642857142857143</v>
      </c>
      <c r="O17" s="92">
        <v>0.38095238095238093</v>
      </c>
      <c r="P17" s="92">
        <v>0.12301587301587301</v>
      </c>
      <c r="Q17" s="92">
        <v>1.5873015873015872E-2</v>
      </c>
    </row>
    <row r="18" spans="2:17" x14ac:dyDescent="0.3">
      <c r="B18" s="83"/>
      <c r="C18" s="83"/>
      <c r="D18" s="83"/>
      <c r="E18" s="83"/>
      <c r="F18" s="83"/>
      <c r="G18" s="83"/>
      <c r="H18" s="83"/>
      <c r="I18" s="83"/>
      <c r="J18" s="83"/>
      <c r="K18" s="40"/>
      <c r="L18" s="26" t="s">
        <v>37</v>
      </c>
      <c r="M18" s="92">
        <v>0.46153846153846156</v>
      </c>
      <c r="N18" s="92">
        <v>0.39560439560439559</v>
      </c>
      <c r="O18" s="92">
        <v>0.13186813186813187</v>
      </c>
      <c r="P18" s="92">
        <v>4.3956043956043959E-2</v>
      </c>
      <c r="Q18" s="92">
        <v>2.197802197802198E-2</v>
      </c>
    </row>
    <row r="19" spans="2:17" x14ac:dyDescent="0.3">
      <c r="B19" s="83"/>
      <c r="C19" s="83"/>
      <c r="D19" s="83"/>
      <c r="E19" s="83"/>
      <c r="F19" s="83"/>
      <c r="G19" s="83"/>
      <c r="H19" s="83"/>
      <c r="I19" s="83"/>
      <c r="J19" s="83"/>
      <c r="K19" s="40"/>
      <c r="L19" s="26" t="s">
        <v>14</v>
      </c>
      <c r="M19" s="92">
        <v>0.5385802469135802</v>
      </c>
      <c r="N19" s="92">
        <v>0.36419753086419754</v>
      </c>
      <c r="O19" s="92">
        <v>0.27391975308641975</v>
      </c>
      <c r="P19" s="92">
        <v>8.4876543209876545E-2</v>
      </c>
      <c r="Q19" s="92">
        <v>2.1604938271604937E-2</v>
      </c>
    </row>
    <row r="20" spans="2:17" x14ac:dyDescent="0.3">
      <c r="B20" s="83"/>
      <c r="C20" s="83"/>
      <c r="D20" s="83"/>
      <c r="E20" s="83"/>
      <c r="F20" s="83"/>
      <c r="G20" s="83"/>
      <c r="H20" s="83"/>
      <c r="I20" s="83"/>
      <c r="J20" s="83"/>
      <c r="K20" s="83"/>
      <c r="L20" s="83"/>
      <c r="M20" s="83"/>
      <c r="N20" s="83"/>
      <c r="O20" s="83"/>
      <c r="P20" s="83"/>
      <c r="Q20" s="83"/>
    </row>
    <row r="21" spans="2:17" x14ac:dyDescent="0.3">
      <c r="B21" s="83"/>
      <c r="C21" s="83"/>
      <c r="D21" s="83"/>
      <c r="E21" s="83"/>
      <c r="F21" s="83"/>
      <c r="G21" s="83"/>
      <c r="H21" s="83"/>
      <c r="I21" s="83"/>
      <c r="J21" s="83"/>
      <c r="K21" s="83"/>
      <c r="L21" s="83"/>
      <c r="M21" s="83"/>
      <c r="N21" s="83"/>
      <c r="O21" s="83"/>
      <c r="P21" s="83"/>
      <c r="Q21" s="83"/>
    </row>
    <row r="22" spans="2:17" ht="39.6" customHeight="1" x14ac:dyDescent="0.3">
      <c r="B22" s="145" t="s">
        <v>136</v>
      </c>
      <c r="C22" s="145"/>
      <c r="D22" s="145"/>
      <c r="E22" s="145"/>
      <c r="F22" s="145"/>
      <c r="G22" s="145"/>
      <c r="H22" s="145"/>
      <c r="I22" s="145"/>
      <c r="J22" s="145"/>
      <c r="Q22" s="142"/>
    </row>
    <row r="23" spans="2:17" ht="24" customHeight="1" x14ac:dyDescent="0.3">
      <c r="B23" s="147" t="s">
        <v>131</v>
      </c>
      <c r="C23" s="147"/>
      <c r="D23" s="147"/>
      <c r="E23" s="147"/>
      <c r="F23" s="147"/>
      <c r="G23" s="147"/>
      <c r="H23" s="147"/>
      <c r="I23" s="87"/>
      <c r="J23" s="87"/>
      <c r="Q23" s="142"/>
    </row>
    <row r="24" spans="2:17" ht="15" x14ac:dyDescent="0.35">
      <c r="B24" s="147" t="s">
        <v>111</v>
      </c>
      <c r="C24" s="147"/>
      <c r="D24" s="147"/>
      <c r="E24" s="147"/>
      <c r="F24" s="147"/>
      <c r="G24" s="147"/>
      <c r="H24" s="96"/>
      <c r="I24" s="96"/>
      <c r="J24" s="86"/>
    </row>
    <row r="30" spans="2:17" x14ac:dyDescent="0.3">
      <c r="E30" s="119"/>
    </row>
    <row r="31" spans="2:17" x14ac:dyDescent="0.3">
      <c r="E31" s="119"/>
    </row>
    <row r="32" spans="2:17" x14ac:dyDescent="0.3">
      <c r="E32" s="119"/>
    </row>
    <row r="33" spans="5:6" x14ac:dyDescent="0.3">
      <c r="E33" s="119"/>
    </row>
    <row r="34" spans="5:6" x14ac:dyDescent="0.3">
      <c r="E34" s="119"/>
    </row>
    <row r="35" spans="5:6" x14ac:dyDescent="0.3">
      <c r="E35" s="115"/>
      <c r="F35" s="84"/>
    </row>
    <row r="36" spans="5:6" x14ac:dyDescent="0.3">
      <c r="E36" s="40"/>
    </row>
  </sheetData>
  <mergeCells count="6">
    <mergeCell ref="Q22:Q23"/>
    <mergeCell ref="B3:J3"/>
    <mergeCell ref="B22:J22"/>
    <mergeCell ref="B2:I2"/>
    <mergeCell ref="B24:G24"/>
    <mergeCell ref="B23:H2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14"/>
  <sheetViews>
    <sheetView workbookViewId="0"/>
  </sheetViews>
  <sheetFormatPr baseColWidth="10" defaultColWidth="10.77734375" defaultRowHeight="16.8" x14ac:dyDescent="0.4"/>
  <cols>
    <col min="1" max="1" width="10.77734375" style="7"/>
    <col min="2" max="2" width="18.77734375" style="7" customWidth="1"/>
    <col min="3" max="3" width="26.77734375" style="7" customWidth="1"/>
    <col min="4" max="16384" width="10.77734375" style="7"/>
  </cols>
  <sheetData>
    <row r="1" spans="2:7" x14ac:dyDescent="0.4">
      <c r="B1" s="6" t="s">
        <v>132</v>
      </c>
    </row>
    <row r="2" spans="2:7" x14ac:dyDescent="0.4">
      <c r="B2" s="7" t="s">
        <v>108</v>
      </c>
    </row>
    <row r="3" spans="2:7" x14ac:dyDescent="0.4">
      <c r="E3" s="65"/>
    </row>
    <row r="4" spans="2:7" ht="33.6" customHeight="1" x14ac:dyDescent="0.4">
      <c r="B4" s="76"/>
      <c r="C4" s="76"/>
      <c r="D4" s="151" t="s">
        <v>24</v>
      </c>
      <c r="E4" s="151"/>
      <c r="F4" s="152" t="s">
        <v>135</v>
      </c>
      <c r="G4" s="152"/>
    </row>
    <row r="5" spans="2:7" x14ac:dyDescent="0.4">
      <c r="B5" s="153" t="s">
        <v>98</v>
      </c>
      <c r="C5" s="153"/>
      <c r="D5" s="77">
        <v>2010</v>
      </c>
      <c r="E5" s="78">
        <v>2020</v>
      </c>
      <c r="F5" s="78">
        <v>2010</v>
      </c>
      <c r="G5" s="78">
        <v>2020</v>
      </c>
    </row>
    <row r="6" spans="2:7" x14ac:dyDescent="0.4">
      <c r="B6" s="148" t="s">
        <v>99</v>
      </c>
      <c r="C6" s="79" t="s">
        <v>100</v>
      </c>
      <c r="D6" s="80">
        <v>361</v>
      </c>
      <c r="E6" s="80">
        <v>350</v>
      </c>
      <c r="F6" s="80">
        <v>380.35000000000014</v>
      </c>
      <c r="G6" s="81">
        <v>586.34999999999991</v>
      </c>
    </row>
    <row r="7" spans="2:7" x14ac:dyDescent="0.4">
      <c r="B7" s="149"/>
      <c r="C7" s="79" t="s">
        <v>101</v>
      </c>
      <c r="D7" s="80">
        <v>315</v>
      </c>
      <c r="E7" s="80">
        <v>287</v>
      </c>
      <c r="F7" s="80">
        <v>1300.0900000000001</v>
      </c>
      <c r="G7" s="81">
        <v>1966.5000000000002</v>
      </c>
    </row>
    <row r="8" spans="2:7" x14ac:dyDescent="0.4">
      <c r="B8" s="149"/>
      <c r="C8" s="79" t="s">
        <v>102</v>
      </c>
      <c r="D8" s="80">
        <v>471</v>
      </c>
      <c r="E8" s="80">
        <v>323</v>
      </c>
      <c r="F8" s="80">
        <v>2238.9199999999996</v>
      </c>
      <c r="G8" s="81">
        <v>2351.7200000000003</v>
      </c>
    </row>
    <row r="9" spans="2:7" x14ac:dyDescent="0.4">
      <c r="B9" s="150"/>
      <c r="C9" s="79" t="s">
        <v>103</v>
      </c>
      <c r="D9" s="80">
        <v>400</v>
      </c>
      <c r="E9" s="80">
        <v>336</v>
      </c>
      <c r="F9" s="80">
        <v>3482.9499999999994</v>
      </c>
      <c r="G9" s="81">
        <v>3365.8400000000006</v>
      </c>
    </row>
    <row r="10" spans="2:7" ht="15" customHeight="1" x14ac:dyDescent="0.4">
      <c r="B10" s="148" t="s">
        <v>104</v>
      </c>
      <c r="C10" s="79" t="s">
        <v>105</v>
      </c>
      <c r="D10" s="80">
        <v>913</v>
      </c>
      <c r="E10" s="81">
        <v>670</v>
      </c>
      <c r="F10" s="82">
        <v>3114.18</v>
      </c>
      <c r="G10" s="81">
        <v>2510.2899999999995</v>
      </c>
    </row>
    <row r="11" spans="2:7" x14ac:dyDescent="0.4">
      <c r="B11" s="149"/>
      <c r="C11" s="79" t="s">
        <v>106</v>
      </c>
      <c r="D11" s="80">
        <v>194</v>
      </c>
      <c r="E11" s="81">
        <v>201</v>
      </c>
      <c r="F11" s="82">
        <v>946.94999999999959</v>
      </c>
      <c r="G11" s="81">
        <v>1226.4300000000007</v>
      </c>
    </row>
    <row r="12" spans="2:7" x14ac:dyDescent="0.4">
      <c r="B12" s="149"/>
      <c r="C12" s="79" t="s">
        <v>107</v>
      </c>
      <c r="D12" s="80">
        <v>329</v>
      </c>
      <c r="E12" s="81">
        <v>266</v>
      </c>
      <c r="F12" s="82">
        <v>1887.3900000000008</v>
      </c>
      <c r="G12" s="81">
        <v>2186.4199999999992</v>
      </c>
    </row>
    <row r="13" spans="2:7" x14ac:dyDescent="0.4">
      <c r="B13" s="150"/>
      <c r="C13" s="79" t="s">
        <v>17</v>
      </c>
      <c r="D13" s="80">
        <v>111</v>
      </c>
      <c r="E13" s="82">
        <v>159</v>
      </c>
      <c r="F13" s="82">
        <v>1453.7899999999991</v>
      </c>
      <c r="G13" s="82">
        <v>2347.2700000000004</v>
      </c>
    </row>
    <row r="14" spans="2:7" x14ac:dyDescent="0.4">
      <c r="B14" s="8" t="s">
        <v>109</v>
      </c>
    </row>
  </sheetData>
  <mergeCells count="5">
    <mergeCell ref="B6:B9"/>
    <mergeCell ref="B10:B13"/>
    <mergeCell ref="D4:E4"/>
    <mergeCell ref="F4:G4"/>
    <mergeCell ref="B5:C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9"/>
  <sheetViews>
    <sheetView workbookViewId="0">
      <selection activeCell="B21" sqref="B21"/>
    </sheetView>
  </sheetViews>
  <sheetFormatPr baseColWidth="10" defaultRowHeight="14.4" x14ac:dyDescent="0.3"/>
  <cols>
    <col min="2" max="2" width="55.5546875" customWidth="1"/>
  </cols>
  <sheetData>
    <row r="1" spans="1:12" s="1" customFormat="1" x14ac:dyDescent="0.3"/>
    <row r="2" spans="1:12" ht="16.8" x14ac:dyDescent="0.4">
      <c r="B2" s="6" t="s">
        <v>124</v>
      </c>
    </row>
    <row r="3" spans="1:12" ht="16.8" x14ac:dyDescent="0.4">
      <c r="B3" s="7" t="s">
        <v>145</v>
      </c>
    </row>
    <row r="5" spans="1:12" ht="16.8" x14ac:dyDescent="0.4">
      <c r="B5" s="158"/>
      <c r="C5" s="157" t="s">
        <v>75</v>
      </c>
      <c r="D5" s="157"/>
      <c r="E5" s="157"/>
      <c r="F5" s="157" t="s">
        <v>81</v>
      </c>
      <c r="G5" s="157"/>
      <c r="H5" s="157"/>
    </row>
    <row r="6" spans="1:12" ht="16.8" x14ac:dyDescent="0.4">
      <c r="B6" s="159"/>
      <c r="C6" s="51">
        <v>2010</v>
      </c>
      <c r="D6" s="51">
        <v>2020</v>
      </c>
      <c r="E6" s="51" t="s">
        <v>77</v>
      </c>
      <c r="F6" s="51">
        <v>2010</v>
      </c>
      <c r="G6" s="51">
        <v>2020</v>
      </c>
      <c r="H6" s="51" t="s">
        <v>77</v>
      </c>
    </row>
    <row r="7" spans="1:12" ht="16.8" x14ac:dyDescent="0.4">
      <c r="B7" s="55" t="s">
        <v>82</v>
      </c>
      <c r="C7" s="56">
        <v>4286</v>
      </c>
      <c r="D7" s="56">
        <v>3549</v>
      </c>
      <c r="E7" s="57">
        <f>D7/C7-1</f>
        <v>-0.1719552029864676</v>
      </c>
      <c r="F7" s="71">
        <v>2489.5625752000001</v>
      </c>
      <c r="G7" s="71">
        <v>2255.882698412699</v>
      </c>
      <c r="H7" s="72">
        <v>-9.3863829379154606E-2</v>
      </c>
    </row>
    <row r="8" spans="1:12" ht="16.8" x14ac:dyDescent="0.4">
      <c r="B8" s="66" t="s">
        <v>85</v>
      </c>
      <c r="C8" s="69">
        <v>2113</v>
      </c>
      <c r="D8" s="99">
        <v>1760</v>
      </c>
      <c r="E8" s="97">
        <f t="shared" ref="E8:E13" si="0">D8/C8-1</f>
        <v>-0.16706105063890209</v>
      </c>
      <c r="F8" s="69">
        <v>1640.125</v>
      </c>
      <c r="G8" s="69">
        <v>1411.25</v>
      </c>
      <c r="H8" s="67">
        <v>-0.1395472906028504</v>
      </c>
    </row>
    <row r="9" spans="1:12" ht="16.8" x14ac:dyDescent="0.4">
      <c r="B9" s="73" t="s">
        <v>92</v>
      </c>
      <c r="C9" s="70">
        <v>516</v>
      </c>
      <c r="D9" s="100">
        <v>393</v>
      </c>
      <c r="E9" s="67">
        <f t="shared" si="0"/>
        <v>-0.23837209302325579</v>
      </c>
      <c r="F9" s="70">
        <v>437.625</v>
      </c>
      <c r="G9" s="70">
        <v>357.375</v>
      </c>
      <c r="H9" s="68">
        <v>-0.18337617823478999</v>
      </c>
    </row>
    <row r="10" spans="1:12" s="1" customFormat="1" ht="16.8" x14ac:dyDescent="0.4">
      <c r="B10" s="93" t="s">
        <v>93</v>
      </c>
      <c r="C10" s="94">
        <v>552</v>
      </c>
      <c r="D10" s="101">
        <v>447</v>
      </c>
      <c r="E10" s="98">
        <f t="shared" si="0"/>
        <v>-0.19021739130434778</v>
      </c>
      <c r="F10" s="127" t="s">
        <v>139</v>
      </c>
      <c r="G10" s="127" t="s">
        <v>139</v>
      </c>
      <c r="H10" s="127" t="s">
        <v>139</v>
      </c>
    </row>
    <row r="11" spans="1:12" ht="16.8" x14ac:dyDescent="0.4">
      <c r="B11" s="52" t="s">
        <v>83</v>
      </c>
      <c r="C11" s="53">
        <v>653</v>
      </c>
      <c r="D11" s="53">
        <v>360</v>
      </c>
      <c r="E11" s="54">
        <f t="shared" si="0"/>
        <v>-0.44869831546707506</v>
      </c>
      <c r="F11" s="53">
        <v>276.25</v>
      </c>
      <c r="G11" s="53">
        <v>225.125</v>
      </c>
      <c r="H11" s="54">
        <v>-0.1850678733031674</v>
      </c>
    </row>
    <row r="12" spans="1:12" ht="16.8" x14ac:dyDescent="0.4">
      <c r="B12" s="52" t="s">
        <v>84</v>
      </c>
      <c r="C12" s="53">
        <v>649</v>
      </c>
      <c r="D12" s="53">
        <v>670</v>
      </c>
      <c r="E12" s="54">
        <f t="shared" si="0"/>
        <v>3.2357473035439233E-2</v>
      </c>
      <c r="F12" s="53">
        <v>473.5</v>
      </c>
      <c r="G12" s="53">
        <v>535.75</v>
      </c>
      <c r="H12" s="54">
        <v>0.13146779303062289</v>
      </c>
      <c r="J12" s="62"/>
      <c r="L12" s="62"/>
    </row>
    <row r="13" spans="1:12" ht="16.8" x14ac:dyDescent="0.4">
      <c r="B13" s="52" t="s">
        <v>76</v>
      </c>
      <c r="C13" s="53">
        <v>871</v>
      </c>
      <c r="D13" s="53">
        <v>759</v>
      </c>
      <c r="E13" s="54">
        <f t="shared" si="0"/>
        <v>-0.12858783008036745</v>
      </c>
      <c r="F13" s="53">
        <v>99.687575199999998</v>
      </c>
      <c r="G13" s="53">
        <v>79.132698399999995</v>
      </c>
      <c r="H13" s="54">
        <v>-0.2061929659615194</v>
      </c>
      <c r="J13" s="62"/>
      <c r="L13" s="62"/>
    </row>
    <row r="14" spans="1:12" ht="16.5" customHeight="1" x14ac:dyDescent="0.4">
      <c r="A14" s="58"/>
      <c r="B14" s="154" t="s">
        <v>78</v>
      </c>
      <c r="C14" s="155"/>
      <c r="D14" s="155"/>
      <c r="E14" s="155"/>
      <c r="F14" s="155"/>
      <c r="G14" s="155"/>
      <c r="H14" s="155"/>
      <c r="J14" s="62"/>
      <c r="L14" s="5"/>
    </row>
    <row r="15" spans="1:12" ht="25.5" customHeight="1" x14ac:dyDescent="0.3">
      <c r="A15" s="63"/>
      <c r="B15" s="155" t="s">
        <v>79</v>
      </c>
      <c r="C15" s="155"/>
      <c r="D15" s="155"/>
      <c r="E15" s="155"/>
      <c r="F15" s="155"/>
      <c r="G15" s="155"/>
      <c r="H15" s="155"/>
      <c r="J15" s="5"/>
    </row>
    <row r="16" spans="1:12" ht="14.55" customHeight="1" x14ac:dyDescent="0.3">
      <c r="A16" s="63"/>
      <c r="B16" s="155" t="s">
        <v>80</v>
      </c>
      <c r="C16" s="155"/>
      <c r="D16" s="155"/>
      <c r="E16" s="155"/>
      <c r="F16" s="155"/>
      <c r="G16" s="155"/>
      <c r="H16" s="155"/>
    </row>
    <row r="17" spans="1:8" ht="14.55" customHeight="1" x14ac:dyDescent="0.3">
      <c r="A17" s="63"/>
      <c r="B17" s="156" t="s">
        <v>123</v>
      </c>
      <c r="C17" s="156"/>
      <c r="D17" s="156"/>
      <c r="E17" s="156"/>
      <c r="F17" s="156"/>
      <c r="G17" s="156"/>
      <c r="H17" s="156"/>
    </row>
    <row r="18" spans="1:8" s="1" customFormat="1" ht="14.55" customHeight="1" x14ac:dyDescent="0.3">
      <c r="A18" s="63"/>
      <c r="B18" s="135" t="s">
        <v>166</v>
      </c>
      <c r="C18" s="128"/>
      <c r="D18" s="109"/>
      <c r="E18" s="109"/>
      <c r="F18" s="109"/>
      <c r="G18" s="109"/>
      <c r="H18" s="109"/>
    </row>
    <row r="19" spans="1:8" ht="16.5" customHeight="1" x14ac:dyDescent="0.3">
      <c r="A19" s="63"/>
      <c r="B19" s="58" t="s">
        <v>122</v>
      </c>
    </row>
  </sheetData>
  <mergeCells count="7">
    <mergeCell ref="B14:H14"/>
    <mergeCell ref="B15:H15"/>
    <mergeCell ref="B17:H17"/>
    <mergeCell ref="B16:H16"/>
    <mergeCell ref="C5:E5"/>
    <mergeCell ref="F5:H5"/>
    <mergeCell ref="B5:B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H39"/>
  <sheetViews>
    <sheetView topLeftCell="A25" zoomScale="130" zoomScaleNormal="130" workbookViewId="0"/>
  </sheetViews>
  <sheetFormatPr baseColWidth="10" defaultColWidth="10.77734375" defaultRowHeight="16.8" x14ac:dyDescent="0.4"/>
  <cols>
    <col min="1" max="1" width="10.77734375" style="7"/>
    <col min="2" max="2" width="47.77734375" style="7" customWidth="1"/>
    <col min="3" max="9" width="10.77734375" style="7"/>
    <col min="10" max="10" width="18.21875" style="7" customWidth="1"/>
    <col min="11" max="11" width="20.44140625" style="7" customWidth="1"/>
    <col min="12" max="12" width="23.77734375" style="7" customWidth="1"/>
    <col min="13" max="16384" width="10.77734375" style="7"/>
  </cols>
  <sheetData>
    <row r="2" spans="2:8" x14ac:dyDescent="0.4">
      <c r="B2" s="6" t="s">
        <v>146</v>
      </c>
    </row>
    <row r="3" spans="2:8" x14ac:dyDescent="0.4">
      <c r="B3" s="7" t="s">
        <v>126</v>
      </c>
    </row>
    <row r="5" spans="2:8" x14ac:dyDescent="0.4">
      <c r="B5" s="160" t="s">
        <v>133</v>
      </c>
      <c r="C5" s="160"/>
    </row>
    <row r="6" spans="2:8" x14ac:dyDescent="0.4">
      <c r="B6" s="160" t="s">
        <v>125</v>
      </c>
      <c r="C6" s="160"/>
      <c r="E6" s="160" t="s">
        <v>116</v>
      </c>
      <c r="F6" s="160"/>
      <c r="G6" s="160"/>
      <c r="H6" s="160"/>
    </row>
    <row r="23" spans="2:3" x14ac:dyDescent="0.4">
      <c r="B23" s="58" t="s">
        <v>95</v>
      </c>
    </row>
    <row r="26" spans="2:3" x14ac:dyDescent="0.4">
      <c r="B26" s="130" t="s">
        <v>143</v>
      </c>
      <c r="C26" s="110" t="s">
        <v>14</v>
      </c>
    </row>
    <row r="27" spans="2:3" ht="33.6" x14ac:dyDescent="0.4">
      <c r="B27" s="64" t="s">
        <v>86</v>
      </c>
      <c r="C27" s="112">
        <v>152</v>
      </c>
    </row>
    <row r="28" spans="2:3" ht="33.6" x14ac:dyDescent="0.4">
      <c r="B28" s="64" t="s">
        <v>87</v>
      </c>
      <c r="C28" s="112">
        <v>88</v>
      </c>
    </row>
    <row r="29" spans="2:3" ht="33.6" x14ac:dyDescent="0.4">
      <c r="B29" s="64" t="s">
        <v>89</v>
      </c>
      <c r="C29" s="112">
        <v>15</v>
      </c>
    </row>
    <row r="30" spans="2:3" ht="33.6" x14ac:dyDescent="0.4">
      <c r="B30" s="64" t="s">
        <v>90</v>
      </c>
      <c r="C30" s="112">
        <v>5</v>
      </c>
    </row>
    <row r="31" spans="2:3" x14ac:dyDescent="0.4">
      <c r="B31" s="64" t="s">
        <v>88</v>
      </c>
      <c r="C31" s="112">
        <v>99</v>
      </c>
    </row>
    <row r="33" spans="2:3" x14ac:dyDescent="0.4">
      <c r="B33" s="130" t="s">
        <v>141</v>
      </c>
      <c r="C33" s="110" t="s">
        <v>14</v>
      </c>
    </row>
    <row r="34" spans="2:3" ht="33.6" x14ac:dyDescent="0.4">
      <c r="B34" s="64" t="s">
        <v>86</v>
      </c>
      <c r="C34" s="129">
        <v>672.7700000000001</v>
      </c>
    </row>
    <row r="35" spans="2:3" ht="33.6" x14ac:dyDescent="0.4">
      <c r="B35" s="64" t="s">
        <v>87</v>
      </c>
      <c r="C35" s="33">
        <v>572.47</v>
      </c>
    </row>
    <row r="36" spans="2:3" ht="33.6" x14ac:dyDescent="0.4">
      <c r="B36" s="64" t="s">
        <v>89</v>
      </c>
      <c r="C36" s="129">
        <v>57.779999999999994</v>
      </c>
    </row>
    <row r="37" spans="2:3" ht="33.6" x14ac:dyDescent="0.4">
      <c r="B37" s="64" t="s">
        <v>90</v>
      </c>
      <c r="C37" s="129">
        <v>2.95</v>
      </c>
    </row>
    <row r="38" spans="2:3" x14ac:dyDescent="0.4">
      <c r="B38" s="64" t="s">
        <v>88</v>
      </c>
      <c r="C38" s="129">
        <v>1118.1399999999999</v>
      </c>
    </row>
    <row r="39" spans="2:3" x14ac:dyDescent="0.4">
      <c r="B39" s="28" t="s">
        <v>142</v>
      </c>
      <c r="C39" s="34">
        <f>SUM(C34:C38)</f>
        <v>2424.11</v>
      </c>
    </row>
  </sheetData>
  <mergeCells count="3">
    <mergeCell ref="E6:H6"/>
    <mergeCell ref="B6:C6"/>
    <mergeCell ref="B5:C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Sommaire</vt:lpstr>
      <vt:lpstr>Tab_Surface_dpt</vt:lpstr>
      <vt:lpstr>Graph_Production</vt:lpstr>
      <vt:lpstr>Exploitations-OTEX</vt:lpstr>
      <vt:lpstr>Tab-Surface-SIQO</vt:lpstr>
      <vt:lpstr>Repart.SIQO-dpt</vt:lpstr>
      <vt:lpstr>Dimeco-stat.juridique</vt:lpstr>
      <vt:lpstr>Exploitations-emploi</vt:lpstr>
      <vt:lpstr>Devenir</vt:lpstr>
      <vt:lpstr>Evolution_prix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DRAAF Normandie</dc:creator>
  <dc:description/>
  <cp:lastModifiedBy>Isabelle GAUTIE</cp:lastModifiedBy>
  <cp:revision>2</cp:revision>
  <cp:lastPrinted>2024-09-27T07:22:53Z</cp:lastPrinted>
  <dcterms:created xsi:type="dcterms:W3CDTF">2024-06-13T11:58:15Z</dcterms:created>
  <dcterms:modified xsi:type="dcterms:W3CDTF">2026-07-20T11:37:11Z</dcterms:modified>
  <dc:language>fr-FR</dc:language>
</cp:coreProperties>
</file>